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80" windowWidth="19440" windowHeight="9660"/>
  </bookViews>
  <sheets>
    <sheet name="Tabela 3" sheetId="1" r:id="rId1"/>
  </sheets>
  <definedNames>
    <definedName name="_xlnm.Print_Area" localSheetId="0">'Tabela 3'!$A$1:$H$55</definedName>
    <definedName name="евро">#REF!</definedName>
  </definedNames>
  <calcPr calcId="145621" fullPrecision="0"/>
</workbook>
</file>

<file path=xl/calcChain.xml><?xml version="1.0" encoding="utf-8"?>
<calcChain xmlns="http://schemas.openxmlformats.org/spreadsheetml/2006/main">
  <c r="L12" i="1" l="1"/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G54" i="1" l="1"/>
  <c r="C52" i="1"/>
  <c r="H51" i="1"/>
  <c r="G48" i="1"/>
  <c r="G46" i="1"/>
  <c r="C44" i="1"/>
  <c r="G39" i="1"/>
  <c r="H35" i="1"/>
  <c r="H41" i="1"/>
  <c r="H36" i="1"/>
  <c r="H33" i="1"/>
  <c r="C30" i="1"/>
  <c r="C28" i="1" s="1"/>
  <c r="H21" i="1"/>
  <c r="H16" i="1"/>
  <c r="H8" i="1"/>
  <c r="H20" i="1"/>
  <c r="H12" i="1"/>
  <c r="H24" i="1"/>
  <c r="H17" i="1"/>
  <c r="H18" i="1"/>
  <c r="H23" i="1"/>
  <c r="H9" i="1"/>
  <c r="H19" i="1"/>
  <c r="G13" i="1"/>
  <c r="H26" i="1"/>
  <c r="G27" i="1"/>
  <c r="H10" i="1"/>
  <c r="G22" i="1"/>
  <c r="H11" i="1"/>
  <c r="G25" i="1"/>
  <c r="C6" i="1"/>
  <c r="H14" i="1" l="1"/>
  <c r="G7" i="1"/>
  <c r="G14" i="1"/>
  <c r="H7" i="1"/>
  <c r="H25" i="1"/>
  <c r="H22" i="1"/>
  <c r="H27" i="1"/>
  <c r="H13" i="1"/>
  <c r="G9" i="1"/>
  <c r="G18" i="1"/>
  <c r="G24" i="1"/>
  <c r="G20" i="1"/>
  <c r="G8" i="1"/>
  <c r="G21" i="1"/>
  <c r="H29" i="1"/>
  <c r="H37" i="1"/>
  <c r="E30" i="1"/>
  <c r="H32" i="1"/>
  <c r="H31" i="1"/>
  <c r="H38" i="1"/>
  <c r="H34" i="1"/>
  <c r="C43" i="1"/>
  <c r="H45" i="1"/>
  <c r="H47" i="1"/>
  <c r="H49" i="1"/>
  <c r="G52" i="1"/>
  <c r="H53" i="1"/>
  <c r="G11" i="1"/>
  <c r="G10" i="1"/>
  <c r="G26" i="1"/>
  <c r="G19" i="1"/>
  <c r="G23" i="1"/>
  <c r="G17" i="1"/>
  <c r="G12" i="1"/>
  <c r="G16" i="1"/>
  <c r="G29" i="1"/>
  <c r="G37" i="1"/>
  <c r="G32" i="1"/>
  <c r="G31" i="1"/>
  <c r="G38" i="1"/>
  <c r="G34" i="1"/>
  <c r="H39" i="1"/>
  <c r="G42" i="1"/>
  <c r="E44" i="1"/>
  <c r="G45" i="1"/>
  <c r="H46" i="1"/>
  <c r="G47" i="1"/>
  <c r="H48" i="1"/>
  <c r="G49" i="1"/>
  <c r="H52" i="1"/>
  <c r="G53" i="1"/>
  <c r="H54" i="1"/>
  <c r="G33" i="1"/>
  <c r="G40" i="1"/>
  <c r="G36" i="1"/>
  <c r="G41" i="1"/>
  <c r="G35" i="1"/>
  <c r="G51" i="1"/>
  <c r="H44" i="1" l="1"/>
  <c r="E43" i="1"/>
  <c r="G44" i="1"/>
  <c r="G30" i="1"/>
  <c r="H30" i="1"/>
  <c r="E28" i="1"/>
  <c r="G15" i="1"/>
  <c r="H15" i="1"/>
  <c r="C50" i="1"/>
  <c r="E6" i="1"/>
  <c r="C55" i="1" l="1"/>
  <c r="D50" i="1" s="1"/>
  <c r="E50" i="1"/>
  <c r="G6" i="1"/>
  <c r="H6" i="1"/>
  <c r="H28" i="1"/>
  <c r="G28" i="1"/>
  <c r="G43" i="1"/>
  <c r="H43" i="1"/>
  <c r="E55" i="1" l="1"/>
  <c r="F50" i="1" s="1"/>
  <c r="G50" i="1"/>
  <c r="H50" i="1"/>
  <c r="D54" i="1"/>
  <c r="D53" i="1"/>
  <c r="D49" i="1"/>
  <c r="D48" i="1"/>
  <c r="D47" i="1"/>
  <c r="D46" i="1"/>
  <c r="D45" i="1"/>
  <c r="D42" i="1"/>
  <c r="D39" i="1"/>
  <c r="D34" i="1"/>
  <c r="D38" i="1"/>
  <c r="D31" i="1"/>
  <c r="D32" i="1"/>
  <c r="D37" i="1"/>
  <c r="D29" i="1"/>
  <c r="D35" i="1"/>
  <c r="D41" i="1"/>
  <c r="D36" i="1"/>
  <c r="D40" i="1"/>
  <c r="D33" i="1"/>
  <c r="D21" i="1"/>
  <c r="D8" i="1"/>
  <c r="D20" i="1"/>
  <c r="D24" i="1"/>
  <c r="D18" i="1"/>
  <c r="D9" i="1"/>
  <c r="D13" i="1"/>
  <c r="D27" i="1"/>
  <c r="D22" i="1"/>
  <c r="D25" i="1"/>
  <c r="D14" i="1"/>
  <c r="D55" i="1"/>
  <c r="D51" i="1"/>
  <c r="D30" i="1"/>
  <c r="D28" i="1"/>
  <c r="D16" i="1"/>
  <c r="D15" i="1"/>
  <c r="D12" i="1"/>
  <c r="D17" i="1"/>
  <c r="D23" i="1"/>
  <c r="D7" i="1"/>
  <c r="D19" i="1"/>
  <c r="D26" i="1"/>
  <c r="D10" i="1"/>
  <c r="D11" i="1"/>
  <c r="D6" i="1"/>
  <c r="D44" i="1"/>
  <c r="D52" i="1"/>
  <c r="D43" i="1"/>
  <c r="G55" i="1" l="1"/>
  <c r="F55" i="1"/>
  <c r="F35" i="1"/>
  <c r="F41" i="1"/>
  <c r="F36" i="1"/>
  <c r="F40" i="1"/>
  <c r="F33" i="1"/>
  <c r="H55" i="1"/>
  <c r="F51" i="1"/>
  <c r="F16" i="1"/>
  <c r="F12" i="1"/>
  <c r="F17" i="1"/>
  <c r="F23" i="1"/>
  <c r="F19" i="1"/>
  <c r="F26" i="1"/>
  <c r="F10" i="1"/>
  <c r="F11" i="1"/>
  <c r="F7" i="1"/>
  <c r="F22" i="1"/>
  <c r="F13" i="1"/>
  <c r="F37" i="1"/>
  <c r="F32" i="1"/>
  <c r="F38" i="1"/>
  <c r="F42" i="1"/>
  <c r="F47" i="1"/>
  <c r="F53" i="1"/>
  <c r="F39" i="1"/>
  <c r="F46" i="1"/>
  <c r="F48" i="1"/>
  <c r="F14" i="1"/>
  <c r="F25" i="1"/>
  <c r="F27" i="1"/>
  <c r="F29" i="1"/>
  <c r="F31" i="1"/>
  <c r="F34" i="1"/>
  <c r="F45" i="1"/>
  <c r="F49" i="1"/>
  <c r="F9" i="1"/>
  <c r="F18" i="1"/>
  <c r="F24" i="1"/>
  <c r="F20" i="1"/>
  <c r="F8" i="1"/>
  <c r="F21" i="1"/>
  <c r="F52" i="1"/>
  <c r="F54" i="1"/>
  <c r="F30" i="1"/>
  <c r="F15" i="1"/>
  <c r="F44" i="1"/>
  <c r="F28" i="1"/>
  <c r="F43" i="1"/>
  <c r="F6" i="1"/>
  <c r="A32" i="1" l="1"/>
</calcChain>
</file>

<file path=xl/sharedStrings.xml><?xml version="1.0" encoding="utf-8"?>
<sst xmlns="http://schemas.openxmlformats.org/spreadsheetml/2006/main" count="74" uniqueCount="72">
  <si>
    <t>у хиљадама динара</t>
  </si>
  <si>
    <t>ОБЛИЦИ ПРИХОДА</t>
  </si>
  <si>
    <t>ТЕКУЋИ ПРИХОДИ (класа 7)</t>
  </si>
  <si>
    <t>Номинални раст/пад 
(4-2)</t>
  </si>
  <si>
    <t>%
учешћа</t>
  </si>
  <si>
    <t>I</t>
  </si>
  <si>
    <t>ИЗВОРНИ ПРИХОДИ (од 1. до 21.)</t>
  </si>
  <si>
    <t>Самодоприноси</t>
  </si>
  <si>
    <t>Порез на имовину "у статици"</t>
  </si>
  <si>
    <t>Комунална такса за држање музичких уређаја и приређивање музичког програма у угоститељским објектима и Комунална такса за коришћење рекламних паноа</t>
  </si>
  <si>
    <t>Комунална такса за држање моторних, друмских и прикључних возила, осим пољопривредних возила и машина</t>
  </si>
  <si>
    <t>Боравишна таксе</t>
  </si>
  <si>
    <t>Општинске и градске накнаде</t>
  </si>
  <si>
    <t>Општинске и градске комуналне таксе</t>
  </si>
  <si>
    <t>Накнаде за коришћење општинских путевa и улица</t>
  </si>
  <si>
    <t>Комунална такса на фирму</t>
  </si>
  <si>
    <t>Накнада за коришћење грађевинског земљишта</t>
  </si>
  <si>
    <t>Приходи од продаје добара и услуга или закуп
од стране тржишних организација ( закупнине )</t>
  </si>
  <si>
    <t>Накнада за уређивање грађевинског земљишта</t>
  </si>
  <si>
    <t>Споредне продаје добара и услуга које врше државне нетржишне јединице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</si>
  <si>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</si>
  <si>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</si>
  <si>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</si>
  <si>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Остали приходи ( камате и дивиденде)</t>
  </si>
  <si>
    <t>Остале комуналне таксе за коришћење простора</t>
  </si>
  <si>
    <t>Допринос за уређивање грађевинског земљишта</t>
  </si>
  <si>
    <t>Локалне административне таксе</t>
  </si>
  <si>
    <t>Донације</t>
  </si>
  <si>
    <t>II</t>
  </si>
  <si>
    <t>УСТУПЉЕНИ ПРИХОДИ (А+Б)</t>
  </si>
  <si>
    <t>А</t>
  </si>
  <si>
    <t>Порез на зараде</t>
  </si>
  <si>
    <t>Б</t>
  </si>
  <si>
    <t>Остали уступљени приходи (од 1. до 12.)</t>
  </si>
  <si>
    <t>Порез на приходе од самосталнe делатности</t>
  </si>
  <si>
    <t>Порез на приходе од имовине (без пореза на земљиште)</t>
  </si>
  <si>
    <t>Порез на приходе од осигурања лица</t>
  </si>
  <si>
    <t>Порез на друге приходе</t>
  </si>
  <si>
    <t>Порез на наслеђе и поклон</t>
  </si>
  <si>
    <t>Порез на пренос апсолутних права</t>
  </si>
  <si>
    <t>Годишња накнада за друмска моторна возила, тракторе и прикључна возила</t>
  </si>
  <si>
    <t>Накнаде за коришћење добара од општег интереса</t>
  </si>
  <si>
    <t>Накнада за коришћење минералних сировина и геотермалних ресурса</t>
  </si>
  <si>
    <t>Средства од давања у закуп пољопривредног земљишта</t>
  </si>
  <si>
    <t>Накнада за коришћење шума и шумског земљишта</t>
  </si>
  <si>
    <t>Накнада за коришћење речних обала и бања</t>
  </si>
  <si>
    <t>III</t>
  </si>
  <si>
    <t>Ненаменски трансфер</t>
  </si>
  <si>
    <t>1.1</t>
  </si>
  <si>
    <t>Ненаменски трансфер по Закону</t>
  </si>
  <si>
    <t>1.2</t>
  </si>
  <si>
    <t>Остали ненаменски трансфери</t>
  </si>
  <si>
    <t>Наменски трансфер</t>
  </si>
  <si>
    <t>Капитални трансфер</t>
  </si>
  <si>
    <t>IV</t>
  </si>
  <si>
    <t>Меморандумске ставке</t>
  </si>
  <si>
    <t>УКУПНО ТЕКУЋИ ПРИХОДИ ( I+II+III+IV)</t>
  </si>
  <si>
    <t>Примања од задуживања</t>
  </si>
  <si>
    <t>Примања од продаје финансијске имовине</t>
  </si>
  <si>
    <t>Табела 3</t>
  </si>
  <si>
    <t>I-VI 2016.</t>
  </si>
  <si>
    <t>I-VI 2017.</t>
  </si>
  <si>
    <t xml:space="preserve">% раста/пада </t>
  </si>
  <si>
    <t>ТРАНСФЕРИ ОД ДРУГИХ НИВОА ВЛАСТИ (1+2+3)</t>
  </si>
  <si>
    <t>A</t>
  </si>
  <si>
    <t>В</t>
  </si>
  <si>
    <t>ПРИМАЊА ОД  ЗАДУЖИВАЊА И ПРОДАЈЕ ФИНАНСИЈСКЕ ИМОВИНЕ</t>
  </si>
  <si>
    <t>ПРИМАЊА ОД ПРОДАЈЕ НЕФИНАНСИЈСКЕ ИМОВИНЕ</t>
  </si>
  <si>
    <t>УКУПНО ПРИХОДИ И ПРИМАЊА (А+Б+В)</t>
  </si>
  <si>
    <t>Г</t>
  </si>
  <si>
    <t>Ред. Број</t>
  </si>
  <si>
    <t xml:space="preserve">СТРУКТУРА OСТВАРЕНИХ ПРИХОДА БУЏЕТА ОПШТИНА И ГРАДОВА У АП ВОЈВОДИНИ 
У ПЕРИОДУ ЈАНУАР - ЈУН 2016. И 2017. ГОДИНЕ ПО ПОЈЕДИНИМ ОБЛИЦИМА И ВРСТАМА ПРИХОДА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</si>
</sst>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5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i/>
      <sz val="9"/>
      <name val="Calibri"/>
      <family val="2"/>
      <scheme val="minor"/>
    </font>
    <font>
      <sz val="12"/>
      <name val="Times New Roman"/>
      <family val="1"/>
      <charset val="238"/>
    </font>
    <font>
      <b/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Times New Roman"/>
      <family val="1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b/>
      <sz val="9"/>
      <color theme="0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85">
    <xf numFmtId="0" fontId="0" fillId="0" borderId="0"/>
    <xf numFmtId="0" fontId="2" fillId="0" borderId="0"/>
    <xf numFmtId="0" fontId="6" fillId="0" borderId="0"/>
    <xf numFmtId="0" fontId="2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8" applyNumberFormat="0" applyAlignment="0" applyProtection="0"/>
    <xf numFmtId="0" fontId="13" fillId="22" borderId="9" applyNumberFormat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8" borderId="8" applyNumberFormat="0" applyAlignment="0" applyProtection="0"/>
    <xf numFmtId="0" fontId="20" fillId="0" borderId="13" applyNumberFormat="0" applyFill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4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2" fillId="0" borderId="0"/>
    <xf numFmtId="0" fontId="9" fillId="24" borderId="14" applyNumberFormat="0" applyFont="0" applyAlignment="0" applyProtection="0"/>
    <xf numFmtId="0" fontId="28" fillId="21" borderId="15" applyNumberFormat="0" applyAlignment="0" applyProtection="0"/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1" fillId="0" borderId="0" applyNumberFormat="0" applyFill="0" applyBorder="0" applyAlignment="0" applyProtection="0"/>
  </cellStyleXfs>
  <cellXfs count="97">
    <xf numFmtId="0" fontId="0" fillId="0" borderId="0" xfId="0"/>
    <xf numFmtId="0" fontId="4" fillId="0" borderId="0" xfId="1" applyFont="1"/>
    <xf numFmtId="0" fontId="4" fillId="0" borderId="1" xfId="1" applyFont="1" applyBorder="1"/>
    <xf numFmtId="0" fontId="7" fillId="0" borderId="0" xfId="1" applyFont="1" applyAlignment="1">
      <alignment textRotation="90"/>
    </xf>
    <xf numFmtId="0" fontId="4" fillId="0" borderId="0" xfId="1" applyFont="1" applyAlignment="1">
      <alignment textRotation="90"/>
    </xf>
    <xf numFmtId="0" fontId="4" fillId="0" borderId="6" xfId="1" applyFont="1" applyBorder="1" applyAlignment="1">
      <alignment horizontal="center" vertical="top"/>
    </xf>
    <xf numFmtId="0" fontId="4" fillId="0" borderId="6" xfId="1" applyFont="1" applyBorder="1" applyAlignment="1">
      <alignment horizont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Fill="1" applyBorder="1" applyAlignment="1">
      <alignment horizontal="left" wrapText="1"/>
    </xf>
    <xf numFmtId="3" fontId="3" fillId="0" borderId="7" xfId="1" applyNumberFormat="1" applyFont="1" applyFill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0" fontId="3" fillId="0" borderId="0" xfId="1" applyFont="1"/>
    <xf numFmtId="0" fontId="3" fillId="0" borderId="7" xfId="1" applyNumberFormat="1" applyFont="1" applyBorder="1" applyAlignment="1">
      <alignment horizontal="left" wrapText="1"/>
    </xf>
    <xf numFmtId="3" fontId="3" fillId="0" borderId="7" xfId="1" applyNumberFormat="1" applyFont="1" applyBorder="1"/>
    <xf numFmtId="0" fontId="4" fillId="0" borderId="7" xfId="1" applyNumberFormat="1" applyFont="1" applyBorder="1" applyAlignment="1">
      <alignment wrapText="1"/>
    </xf>
    <xf numFmtId="3" fontId="4" fillId="0" borderId="7" xfId="1" applyNumberFormat="1" applyFont="1" applyBorder="1"/>
    <xf numFmtId="3" fontId="4" fillId="0" borderId="7" xfId="1" applyNumberFormat="1" applyFont="1" applyBorder="1" applyAlignment="1">
      <alignment horizontal="right"/>
    </xf>
    <xf numFmtId="164" fontId="8" fillId="0" borderId="2" xfId="1" applyNumberFormat="1" applyFont="1" applyBorder="1" applyAlignment="1">
      <alignment horizontal="right"/>
    </xf>
    <xf numFmtId="49" fontId="8" fillId="0" borderId="7" xfId="1" applyNumberFormat="1" applyFont="1" applyBorder="1" applyAlignment="1">
      <alignment horizontal="center" vertical="center"/>
    </xf>
    <xf numFmtId="0" fontId="8" fillId="0" borderId="7" xfId="1" applyNumberFormat="1" applyFont="1" applyBorder="1" applyAlignment="1">
      <alignment wrapText="1"/>
    </xf>
    <xf numFmtId="3" fontId="8" fillId="0" borderId="7" xfId="1" applyNumberFormat="1" applyFont="1" applyBorder="1"/>
    <xf numFmtId="164" fontId="8" fillId="0" borderId="7" xfId="1" applyNumberFormat="1" applyFont="1" applyBorder="1" applyAlignment="1">
      <alignment horizontal="right"/>
    </xf>
    <xf numFmtId="3" fontId="8" fillId="0" borderId="7" xfId="1" applyNumberFormat="1" applyFont="1" applyBorder="1" applyAlignment="1">
      <alignment horizontal="right"/>
    </xf>
    <xf numFmtId="0" fontId="8" fillId="0" borderId="0" xfId="1" applyFont="1"/>
    <xf numFmtId="0" fontId="4" fillId="0" borderId="0" xfId="1" applyFont="1" applyAlignment="1">
      <alignment wrapText="1"/>
    </xf>
    <xf numFmtId="3" fontId="4" fillId="0" borderId="0" xfId="1" applyNumberFormat="1" applyFont="1"/>
    <xf numFmtId="0" fontId="8" fillId="0" borderId="6" xfId="1" applyFont="1" applyBorder="1" applyAlignment="1">
      <alignment horizontal="center"/>
    </xf>
    <xf numFmtId="164" fontId="5" fillId="0" borderId="7" xfId="1" applyNumberFormat="1" applyFont="1" applyBorder="1" applyAlignment="1">
      <alignment horizontal="right"/>
    </xf>
    <xf numFmtId="164" fontId="8" fillId="0" borderId="3" xfId="1" applyNumberFormat="1" applyFont="1" applyBorder="1"/>
    <xf numFmtId="0" fontId="3" fillId="25" borderId="4" xfId="1" applyFont="1" applyFill="1" applyBorder="1" applyAlignment="1">
      <alignment horizontal="center" vertical="center" wrapText="1"/>
    </xf>
    <xf numFmtId="0" fontId="4" fillId="25" borderId="4" xfId="1" applyFont="1" applyFill="1" applyBorder="1" applyAlignment="1">
      <alignment horizontal="center" vertical="center" wrapText="1"/>
    </xf>
    <xf numFmtId="0" fontId="3" fillId="25" borderId="5" xfId="1" applyFont="1" applyFill="1" applyBorder="1" applyAlignment="1">
      <alignment horizontal="center"/>
    </xf>
    <xf numFmtId="0" fontId="3" fillId="25" borderId="5" xfId="1" applyFont="1" applyFill="1" applyBorder="1" applyAlignment="1">
      <alignment horizontal="center" wrapText="1"/>
    </xf>
    <xf numFmtId="3" fontId="3" fillId="25" borderId="5" xfId="1" applyNumberFormat="1" applyFont="1" applyFill="1" applyBorder="1" applyAlignment="1">
      <alignment horizontal="right"/>
    </xf>
    <xf numFmtId="164" fontId="3" fillId="25" borderId="5" xfId="1" applyNumberFormat="1" applyFont="1" applyFill="1" applyBorder="1" applyAlignment="1">
      <alignment horizontal="right"/>
    </xf>
    <xf numFmtId="164" fontId="5" fillId="25" borderId="5" xfId="1" applyNumberFormat="1" applyFont="1" applyFill="1" applyBorder="1" applyAlignment="1">
      <alignment horizontal="right"/>
    </xf>
    <xf numFmtId="0" fontId="3" fillId="25" borderId="6" xfId="1" applyFont="1" applyFill="1" applyBorder="1" applyAlignment="1">
      <alignment horizontal="center"/>
    </xf>
    <xf numFmtId="0" fontId="3" fillId="25" borderId="6" xfId="1" applyFont="1" applyFill="1" applyBorder="1" applyAlignment="1">
      <alignment horizontal="center" wrapText="1"/>
    </xf>
    <xf numFmtId="3" fontId="3" fillId="25" borderId="6" xfId="1" applyNumberFormat="1" applyFont="1" applyFill="1" applyBorder="1" applyAlignment="1">
      <alignment horizontal="right"/>
    </xf>
    <xf numFmtId="164" fontId="3" fillId="25" borderId="6" xfId="1" applyNumberFormat="1" applyFont="1" applyFill="1" applyBorder="1" applyAlignment="1">
      <alignment horizontal="right"/>
    </xf>
    <xf numFmtId="164" fontId="5" fillId="25" borderId="6" xfId="1" applyNumberFormat="1" applyFont="1" applyFill="1" applyBorder="1" applyAlignment="1">
      <alignment horizontal="right"/>
    </xf>
    <xf numFmtId="0" fontId="3" fillId="26" borderId="6" xfId="1" applyFont="1" applyFill="1" applyBorder="1" applyAlignment="1">
      <alignment horizontal="center"/>
    </xf>
    <xf numFmtId="0" fontId="3" fillId="26" borderId="6" xfId="1" applyFont="1" applyFill="1" applyBorder="1" applyAlignment="1">
      <alignment horizontal="center" wrapText="1"/>
    </xf>
    <xf numFmtId="3" fontId="3" fillId="26" borderId="6" xfId="1" applyNumberFormat="1" applyFont="1" applyFill="1" applyBorder="1" applyAlignment="1">
      <alignment horizontal="right"/>
    </xf>
    <xf numFmtId="164" fontId="3" fillId="26" borderId="6" xfId="1" applyNumberFormat="1" applyFont="1" applyFill="1" applyBorder="1" applyAlignment="1">
      <alignment horizontal="right"/>
    </xf>
    <xf numFmtId="164" fontId="5" fillId="26" borderId="6" xfId="1" applyNumberFormat="1" applyFont="1" applyFill="1" applyBorder="1" applyAlignment="1">
      <alignment horizontal="right"/>
    </xf>
    <xf numFmtId="164" fontId="8" fillId="0" borderId="2" xfId="1" applyNumberFormat="1" applyFont="1" applyBorder="1"/>
    <xf numFmtId="0" fontId="3" fillId="27" borderId="6" xfId="1" applyFont="1" applyFill="1" applyBorder="1" applyAlignment="1">
      <alignment horizontal="center"/>
    </xf>
    <xf numFmtId="0" fontId="3" fillId="27" borderId="6" xfId="1" applyFont="1" applyFill="1" applyBorder="1" applyAlignment="1">
      <alignment wrapText="1"/>
    </xf>
    <xf numFmtId="0" fontId="3" fillId="28" borderId="6" xfId="1" applyFont="1" applyFill="1" applyBorder="1" applyAlignment="1">
      <alignment horizontal="center"/>
    </xf>
    <xf numFmtId="0" fontId="3" fillId="28" borderId="6" xfId="1" applyFont="1" applyFill="1" applyBorder="1" applyAlignment="1">
      <alignment wrapText="1"/>
    </xf>
    <xf numFmtId="3" fontId="3" fillId="28" borderId="6" xfId="1" applyNumberFormat="1" applyFont="1" applyFill="1" applyBorder="1" applyAlignment="1">
      <alignment horizontal="right"/>
    </xf>
    <xf numFmtId="164" fontId="3" fillId="28" borderId="6" xfId="1" applyNumberFormat="1" applyFont="1" applyFill="1" applyBorder="1" applyAlignment="1">
      <alignment horizontal="right"/>
    </xf>
    <xf numFmtId="3" fontId="4" fillId="28" borderId="6" xfId="1" applyNumberFormat="1" applyFont="1" applyFill="1" applyBorder="1" applyAlignment="1">
      <alignment horizontal="right"/>
    </xf>
    <xf numFmtId="164" fontId="5" fillId="28" borderId="6" xfId="1" applyNumberFormat="1" applyFont="1" applyFill="1" applyBorder="1" applyAlignment="1">
      <alignment horizontal="right"/>
    </xf>
    <xf numFmtId="164" fontId="3" fillId="27" borderId="6" xfId="1" applyNumberFormat="1" applyFont="1" applyFill="1" applyBorder="1"/>
    <xf numFmtId="3" fontId="3" fillId="27" borderId="6" xfId="1" applyNumberFormat="1" applyFont="1" applyFill="1" applyBorder="1"/>
    <xf numFmtId="164" fontId="5" fillId="27" borderId="6" xfId="1" applyNumberFormat="1" applyFont="1" applyFill="1" applyBorder="1"/>
    <xf numFmtId="0" fontId="32" fillId="29" borderId="6" xfId="1" applyFont="1" applyFill="1" applyBorder="1" applyAlignment="1">
      <alignment horizontal="center" wrapText="1"/>
    </xf>
    <xf numFmtId="3" fontId="32" fillId="29" borderId="6" xfId="1" applyNumberFormat="1" applyFont="1" applyFill="1" applyBorder="1" applyAlignment="1">
      <alignment horizontal="right"/>
    </xf>
    <xf numFmtId="164" fontId="32" fillId="29" borderId="6" xfId="1" applyNumberFormat="1" applyFont="1" applyFill="1" applyBorder="1" applyAlignment="1">
      <alignment horizontal="right"/>
    </xf>
    <xf numFmtId="164" fontId="33" fillId="29" borderId="6" xfId="1" applyNumberFormat="1" applyFont="1" applyFill="1" applyBorder="1" applyAlignment="1">
      <alignment horizontal="right"/>
    </xf>
    <xf numFmtId="0" fontId="32" fillId="29" borderId="6" xfId="1" applyFont="1" applyFill="1" applyBorder="1" applyAlignment="1">
      <alignment horizontal="center"/>
    </xf>
    <xf numFmtId="164" fontId="34" fillId="0" borderId="7" xfId="1" applyNumberFormat="1" applyFont="1" applyBorder="1" applyAlignment="1">
      <alignment horizontal="right"/>
    </xf>
    <xf numFmtId="0" fontId="8" fillId="0" borderId="7" xfId="1" applyFont="1" applyBorder="1" applyAlignment="1">
      <alignment horizontal="center" vertical="center"/>
    </xf>
    <xf numFmtId="0" fontId="8" fillId="0" borderId="7" xfId="1" applyNumberFormat="1" applyFont="1" applyFill="1" applyBorder="1" applyAlignment="1">
      <alignment vertical="top" wrapText="1"/>
    </xf>
    <xf numFmtId="3" fontId="8" fillId="0" borderId="7" xfId="1" applyNumberFormat="1" applyFont="1" applyFill="1" applyBorder="1"/>
    <xf numFmtId="3" fontId="8" fillId="0" borderId="7" xfId="1" applyNumberFormat="1" applyFont="1" applyFill="1" applyBorder="1" applyAlignment="1">
      <alignment horizontal="right"/>
    </xf>
    <xf numFmtId="0" fontId="8" fillId="0" borderId="7" xfId="1" applyFont="1" applyFill="1" applyBorder="1" applyAlignment="1">
      <alignment horizontal="left" wrapText="1"/>
    </xf>
    <xf numFmtId="0" fontId="8" fillId="0" borderId="7" xfId="1" applyNumberFormat="1" applyFont="1" applyFill="1" applyBorder="1" applyAlignment="1">
      <alignment horizontal="left" wrapText="1"/>
    </xf>
    <xf numFmtId="0" fontId="8" fillId="0" borderId="7" xfId="1" applyFont="1" applyBorder="1" applyAlignment="1">
      <alignment wrapText="1"/>
    </xf>
    <xf numFmtId="0" fontId="8" fillId="0" borderId="7" xfId="3" applyFont="1" applyFill="1" applyBorder="1" applyAlignment="1">
      <alignment horizontal="left" vertical="top" wrapText="1"/>
    </xf>
    <xf numFmtId="3" fontId="8" fillId="0" borderId="7" xfId="3" applyNumberFormat="1" applyFont="1" applyFill="1" applyBorder="1" applyAlignment="1">
      <alignment horizontal="right" wrapText="1"/>
    </xf>
    <xf numFmtId="0" fontId="8" fillId="0" borderId="7" xfId="1" applyNumberFormat="1" applyFont="1" applyBorder="1" applyAlignment="1">
      <alignment vertical="top" wrapText="1"/>
    </xf>
    <xf numFmtId="0" fontId="8" fillId="0" borderId="7" xfId="3" applyFont="1" applyFill="1" applyBorder="1" applyAlignment="1">
      <alignment horizontal="left" vertical="center" wrapText="1"/>
    </xf>
    <xf numFmtId="3" fontId="8" fillId="2" borderId="7" xfId="1" applyNumberFormat="1" applyFont="1" applyFill="1" applyBorder="1"/>
    <xf numFmtId="164" fontId="8" fillId="0" borderId="4" xfId="1" applyNumberFormat="1" applyFont="1" applyBorder="1" applyAlignment="1">
      <alignment horizontal="right"/>
    </xf>
    <xf numFmtId="0" fontId="8" fillId="0" borderId="2" xfId="1" applyFont="1" applyBorder="1" applyAlignment="1">
      <alignment horizontal="center"/>
    </xf>
    <xf numFmtId="0" fontId="8" fillId="0" borderId="2" xfId="1" applyFont="1" applyBorder="1" applyAlignment="1">
      <alignment wrapText="1"/>
    </xf>
    <xf numFmtId="3" fontId="8" fillId="0" borderId="2" xfId="1" applyNumberFormat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 applyAlignment="1">
      <alignment wrapText="1"/>
    </xf>
    <xf numFmtId="3" fontId="8" fillId="0" borderId="3" xfId="1" applyNumberFormat="1" applyFont="1" applyBorder="1"/>
    <xf numFmtId="164" fontId="4" fillId="0" borderId="0" xfId="1" applyNumberFormat="1" applyFont="1"/>
    <xf numFmtId="0" fontId="8" fillId="0" borderId="1" xfId="1" applyFont="1" applyBorder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/>
    </xf>
    <xf numFmtId="0" fontId="5" fillId="0" borderId="1" xfId="1" applyFont="1" applyBorder="1" applyAlignment="1">
      <alignment horizontal="right"/>
    </xf>
    <xf numFmtId="0" fontId="8" fillId="25" borderId="17" xfId="2" applyFont="1" applyFill="1" applyBorder="1" applyAlignment="1">
      <alignment horizontal="center" vertical="center" textRotation="90" wrapText="1"/>
    </xf>
    <xf numFmtId="0" fontId="8" fillId="25" borderId="5" xfId="2" applyFont="1" applyFill="1" applyBorder="1" applyAlignment="1">
      <alignment horizontal="center" vertical="center" textRotation="90" wrapText="1"/>
    </xf>
    <xf numFmtId="0" fontId="3" fillId="25" borderId="2" xfId="1" applyFont="1" applyFill="1" applyBorder="1" applyAlignment="1">
      <alignment horizontal="center" vertical="center" wrapText="1"/>
    </xf>
    <xf numFmtId="0" fontId="3" fillId="25" borderId="4" xfId="1" applyFont="1" applyFill="1" applyBorder="1" applyAlignment="1">
      <alignment horizontal="center" vertical="center" wrapText="1"/>
    </xf>
    <xf numFmtId="0" fontId="4" fillId="25" borderId="3" xfId="2" applyFont="1" applyFill="1" applyBorder="1" applyAlignment="1">
      <alignment horizontal="center" vertical="center" wrapText="1"/>
    </xf>
    <xf numFmtId="0" fontId="4" fillId="25" borderId="5" xfId="2" applyFont="1" applyFill="1" applyBorder="1" applyAlignment="1">
      <alignment horizontal="center" vertical="center" wrapText="1"/>
    </xf>
  </cellXfs>
  <cellStyles count="85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Excel Built-in Normal" xfId="31"/>
    <cellStyle name="Explanatory Text 2" xfId="32"/>
    <cellStyle name="Good 2" xfId="33"/>
    <cellStyle name="Heading 1 2" xfId="34"/>
    <cellStyle name="Heading 2 2" xfId="35"/>
    <cellStyle name="Heading 3 2" xfId="36"/>
    <cellStyle name="Heading 4 2" xfId="37"/>
    <cellStyle name="Input 2" xfId="38"/>
    <cellStyle name="Linked Cell 2" xfId="39"/>
    <cellStyle name="Neutral 2" xfId="40"/>
    <cellStyle name="Normal" xfId="0" builtinId="0"/>
    <cellStyle name="Normal 10" xfId="41"/>
    <cellStyle name="Normal 2" xfId="42"/>
    <cellStyle name="Normal 2 10" xfId="43"/>
    <cellStyle name="Normal 2 2" xfId="44"/>
    <cellStyle name="Normal 2 2 2" xfId="45"/>
    <cellStyle name="Normal 2 3" xfId="46"/>
    <cellStyle name="Normal 2 4" xfId="47"/>
    <cellStyle name="Normal 2 5" xfId="48"/>
    <cellStyle name="Normal 2 6" xfId="49"/>
    <cellStyle name="Normal 2 7" xfId="50"/>
    <cellStyle name="Normal 2 8" xfId="51"/>
    <cellStyle name="Normal 2 9" xfId="52"/>
    <cellStyle name="Normal 2_DRAGICA i PETRANA OBRAZAC 1 JAN DEC 2011" xfId="53"/>
    <cellStyle name="Normal 3" xfId="54"/>
    <cellStyle name="Normal 3 10" xfId="55"/>
    <cellStyle name="Normal 3 11" xfId="2"/>
    <cellStyle name="Normal 3 2" xfId="56"/>
    <cellStyle name="Normal 3 3" xfId="57"/>
    <cellStyle name="Normal 3 4" xfId="58"/>
    <cellStyle name="Normal 3 5" xfId="59"/>
    <cellStyle name="Normal 3 6" xfId="60"/>
    <cellStyle name="Normal 3 7" xfId="61"/>
    <cellStyle name="Normal 3 8" xfId="62"/>
    <cellStyle name="Normal 3 9" xfId="63"/>
    <cellStyle name="Normal 3_DRAGICA i PETRANA OBRAZAC 1 JAN DEC 2011" xfId="64"/>
    <cellStyle name="Normal 4" xfId="65"/>
    <cellStyle name="Normal 5" xfId="66"/>
    <cellStyle name="Normal 6" xfId="67"/>
    <cellStyle name="Normal 6 2" xfId="68"/>
    <cellStyle name="Normal 6 3" xfId="69"/>
    <cellStyle name="Normal 6 4" xfId="70"/>
    <cellStyle name="Normal 6 5" xfId="71"/>
    <cellStyle name="Normal 6 6" xfId="72"/>
    <cellStyle name="Normal 7" xfId="73"/>
    <cellStyle name="Normal 7 2" xfId="74"/>
    <cellStyle name="Normal 7 3" xfId="75"/>
    <cellStyle name="Normal 7 4" xfId="76"/>
    <cellStyle name="Normal 8" xfId="77"/>
    <cellStyle name="Normal 8 2" xfId="78"/>
    <cellStyle name="Normal 9" xfId="79"/>
    <cellStyle name="Normal_OSTVARENJE PO OPSTINAMA" xfId="1"/>
    <cellStyle name="Normal_Tab 8_DRAGICA i PETRANA OBRAZAC 1 JAN DEC 2011" xfId="3"/>
    <cellStyle name="Note 2" xfId="80"/>
    <cellStyle name="Output 2" xfId="81"/>
    <cellStyle name="Title 2" xfId="82"/>
    <cellStyle name="Total 2" xfId="83"/>
    <cellStyle name="Warning Text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58"/>
  <sheetViews>
    <sheetView tabSelected="1" zoomScaleNormal="100" workbookViewId="0">
      <pane xSplit="2" ySplit="5" topLeftCell="C31" activePane="bottomRight" state="frozen"/>
      <selection activeCell="I63" sqref="I63"/>
      <selection pane="topRight" activeCell="I63" sqref="I63"/>
      <selection pane="bottomLeft" activeCell="I63" sqref="I63"/>
      <selection pane="bottomRight" activeCell="K52" sqref="K52"/>
    </sheetView>
  </sheetViews>
  <sheetFormatPr defaultRowHeight="12" x14ac:dyDescent="0.2"/>
  <cols>
    <col min="1" max="1" width="3.875" style="1" customWidth="1"/>
    <col min="2" max="2" width="40.875" style="27" customWidth="1"/>
    <col min="3" max="3" width="8.125" style="1" bestFit="1" customWidth="1"/>
    <col min="4" max="4" width="6.25" style="1" bestFit="1" customWidth="1"/>
    <col min="5" max="5" width="8.125" style="1" bestFit="1" customWidth="1"/>
    <col min="6" max="6" width="7.75" style="1" customWidth="1"/>
    <col min="7" max="7" width="8.875" style="1" customWidth="1"/>
    <col min="8" max="8" width="8" style="26" customWidth="1"/>
    <col min="9" max="9" width="8.125" style="1" bestFit="1" customWidth="1"/>
    <col min="10" max="16384" width="9" style="1"/>
  </cols>
  <sheetData>
    <row r="1" spans="1:12" ht="23.25" customHeight="1" x14ac:dyDescent="0.2">
      <c r="A1" s="88" t="s">
        <v>71</v>
      </c>
      <c r="B1" s="88"/>
      <c r="C1" s="88"/>
      <c r="D1" s="88"/>
      <c r="E1" s="88"/>
      <c r="F1" s="88"/>
      <c r="G1" s="88"/>
      <c r="H1" s="88"/>
    </row>
    <row r="2" spans="1:12" ht="13.5" customHeight="1" thickBot="1" x14ac:dyDescent="0.25">
      <c r="A2" s="89" t="s">
        <v>59</v>
      </c>
      <c r="B2" s="89"/>
      <c r="C2" s="2"/>
      <c r="D2" s="2"/>
      <c r="E2" s="90"/>
      <c r="F2" s="90"/>
      <c r="G2" s="87" t="s">
        <v>0</v>
      </c>
      <c r="H2" s="87"/>
    </row>
    <row r="3" spans="1:12" ht="24.75" customHeight="1" thickTop="1" x14ac:dyDescent="0.2">
      <c r="A3" s="91" t="s">
        <v>70</v>
      </c>
      <c r="B3" s="93" t="s">
        <v>1</v>
      </c>
      <c r="C3" s="93" t="s">
        <v>2</v>
      </c>
      <c r="D3" s="93"/>
      <c r="E3" s="93"/>
      <c r="F3" s="93"/>
      <c r="G3" s="95" t="s">
        <v>3</v>
      </c>
      <c r="H3" s="91" t="s">
        <v>62</v>
      </c>
    </row>
    <row r="4" spans="1:12" s="4" customFormat="1" ht="36" customHeight="1" thickBot="1" x14ac:dyDescent="0.25">
      <c r="A4" s="92"/>
      <c r="B4" s="94"/>
      <c r="C4" s="32" t="s">
        <v>60</v>
      </c>
      <c r="D4" s="33" t="s">
        <v>4</v>
      </c>
      <c r="E4" s="32" t="s">
        <v>61</v>
      </c>
      <c r="F4" s="33" t="s">
        <v>4</v>
      </c>
      <c r="G4" s="96"/>
      <c r="H4" s="92"/>
      <c r="I4" s="3"/>
    </row>
    <row r="5" spans="1:12" ht="13.5" thickTop="1" thickBot="1" x14ac:dyDescent="0.25">
      <c r="A5" s="5"/>
      <c r="B5" s="6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29">
        <v>7</v>
      </c>
    </row>
    <row r="6" spans="1:12" ht="13.5" thickTop="1" thickBot="1" x14ac:dyDescent="0.25">
      <c r="A6" s="34" t="s">
        <v>5</v>
      </c>
      <c r="B6" s="35" t="s">
        <v>6</v>
      </c>
      <c r="C6" s="36">
        <f>SUM(C7:C27)</f>
        <v>9638048</v>
      </c>
      <c r="D6" s="37">
        <f t="shared" ref="D6:D54" si="0">C6/C$55</f>
        <v>0.27600000000000002</v>
      </c>
      <c r="E6" s="36">
        <f>SUM(E7:E27)</f>
        <v>11557555</v>
      </c>
      <c r="F6" s="37">
        <f t="shared" ref="F6:F55" si="1">E6/E$55</f>
        <v>0.35099999999999998</v>
      </c>
      <c r="G6" s="36">
        <f t="shared" ref="G6:G27" si="2">E6-C6</f>
        <v>1919507</v>
      </c>
      <c r="H6" s="38">
        <f t="shared" ref="H6:H27" si="3">E6/C6-100%</f>
        <v>0.19900000000000001</v>
      </c>
    </row>
    <row r="7" spans="1:12" ht="12.75" thickTop="1" x14ac:dyDescent="0.2">
      <c r="A7" s="67">
        <v>1</v>
      </c>
      <c r="B7" s="68" t="s">
        <v>8</v>
      </c>
      <c r="C7" s="69">
        <v>4348556</v>
      </c>
      <c r="D7" s="24">
        <f t="shared" ref="D7:D27" si="4">C7/C$55</f>
        <v>0.125</v>
      </c>
      <c r="E7" s="70">
        <v>4818072</v>
      </c>
      <c r="F7" s="24">
        <f t="shared" ref="F7:F27" si="5">E7/E$55</f>
        <v>0.14599999999999999</v>
      </c>
      <c r="G7" s="70">
        <f t="shared" si="2"/>
        <v>469516</v>
      </c>
      <c r="H7" s="24">
        <f t="shared" si="3"/>
        <v>0.108</v>
      </c>
    </row>
    <row r="8" spans="1:12" x14ac:dyDescent="0.2">
      <c r="A8" s="67">
        <v>2</v>
      </c>
      <c r="B8" s="71" t="s">
        <v>25</v>
      </c>
      <c r="C8" s="69">
        <v>511408</v>
      </c>
      <c r="D8" s="24">
        <f t="shared" si="4"/>
        <v>1.4999999999999999E-2</v>
      </c>
      <c r="E8" s="70">
        <v>2084054</v>
      </c>
      <c r="F8" s="24">
        <f t="shared" si="5"/>
        <v>6.3E-2</v>
      </c>
      <c r="G8" s="70">
        <f t="shared" si="2"/>
        <v>1572646</v>
      </c>
      <c r="H8" s="24">
        <f t="shared" si="3"/>
        <v>3.0750000000000002</v>
      </c>
    </row>
    <row r="9" spans="1:12" ht="24" x14ac:dyDescent="0.2">
      <c r="A9" s="67">
        <v>3</v>
      </c>
      <c r="B9" s="71" t="s">
        <v>17</v>
      </c>
      <c r="C9" s="69">
        <v>872355</v>
      </c>
      <c r="D9" s="24">
        <f t="shared" si="4"/>
        <v>2.5000000000000001E-2</v>
      </c>
      <c r="E9" s="70">
        <v>1338764</v>
      </c>
      <c r="F9" s="24">
        <f t="shared" si="5"/>
        <v>4.1000000000000002E-2</v>
      </c>
      <c r="G9" s="70">
        <f t="shared" si="2"/>
        <v>466409</v>
      </c>
      <c r="H9" s="24">
        <f t="shared" si="3"/>
        <v>0.53500000000000003</v>
      </c>
    </row>
    <row r="10" spans="1:12" x14ac:dyDescent="0.2">
      <c r="A10" s="67">
        <v>4</v>
      </c>
      <c r="B10" s="72" t="s">
        <v>12</v>
      </c>
      <c r="C10" s="69">
        <v>677608</v>
      </c>
      <c r="D10" s="24">
        <f t="shared" si="4"/>
        <v>1.9E-2</v>
      </c>
      <c r="E10" s="70">
        <v>671183</v>
      </c>
      <c r="F10" s="24">
        <f t="shared" si="5"/>
        <v>0.02</v>
      </c>
      <c r="G10" s="70">
        <f t="shared" si="2"/>
        <v>-6425</v>
      </c>
      <c r="H10" s="24">
        <f t="shared" si="3"/>
        <v>-8.9999999999999993E-3</v>
      </c>
    </row>
    <row r="11" spans="1:12" ht="24" x14ac:dyDescent="0.2">
      <c r="A11" s="67">
        <v>5</v>
      </c>
      <c r="B11" s="68" t="s">
        <v>10</v>
      </c>
      <c r="C11" s="69">
        <v>416505</v>
      </c>
      <c r="D11" s="24">
        <f t="shared" si="4"/>
        <v>1.2E-2</v>
      </c>
      <c r="E11" s="70">
        <v>443951</v>
      </c>
      <c r="F11" s="24">
        <f t="shared" si="5"/>
        <v>1.2999999999999999E-2</v>
      </c>
      <c r="G11" s="70">
        <f t="shared" si="2"/>
        <v>27446</v>
      </c>
      <c r="H11" s="24">
        <f t="shared" si="3"/>
        <v>6.6000000000000003E-2</v>
      </c>
    </row>
    <row r="12" spans="1:12" x14ac:dyDescent="0.2">
      <c r="A12" s="67">
        <v>6</v>
      </c>
      <c r="B12" s="72" t="s">
        <v>22</v>
      </c>
      <c r="C12" s="69">
        <v>992128</v>
      </c>
      <c r="D12" s="24">
        <f t="shared" si="4"/>
        <v>2.8000000000000001E-2</v>
      </c>
      <c r="E12" s="70">
        <v>404276</v>
      </c>
      <c r="F12" s="24">
        <f t="shared" si="5"/>
        <v>1.2E-2</v>
      </c>
      <c r="G12" s="70">
        <f t="shared" si="2"/>
        <v>-587852</v>
      </c>
      <c r="H12" s="24">
        <f t="shared" si="3"/>
        <v>-0.59299999999999997</v>
      </c>
      <c r="L12" s="86">
        <f>F29+F7+F44+F8+F53</f>
        <v>0.67200000000000004</v>
      </c>
    </row>
    <row r="13" spans="1:12" x14ac:dyDescent="0.2">
      <c r="A13" s="67">
        <v>7</v>
      </c>
      <c r="B13" s="71" t="s">
        <v>15</v>
      </c>
      <c r="C13" s="69">
        <v>342763</v>
      </c>
      <c r="D13" s="24">
        <f t="shared" si="4"/>
        <v>0.01</v>
      </c>
      <c r="E13" s="70">
        <v>400593</v>
      </c>
      <c r="F13" s="24">
        <f t="shared" si="5"/>
        <v>1.2E-2</v>
      </c>
      <c r="G13" s="70">
        <f t="shared" si="2"/>
        <v>57830</v>
      </c>
      <c r="H13" s="24">
        <f t="shared" si="3"/>
        <v>0.16900000000000001</v>
      </c>
    </row>
    <row r="14" spans="1:12" x14ac:dyDescent="0.2">
      <c r="A14" s="67">
        <v>8</v>
      </c>
      <c r="B14" s="68" t="s">
        <v>7</v>
      </c>
      <c r="C14" s="69">
        <v>358929</v>
      </c>
      <c r="D14" s="24">
        <f t="shared" si="4"/>
        <v>0.01</v>
      </c>
      <c r="E14" s="70">
        <v>293089</v>
      </c>
      <c r="F14" s="24">
        <f t="shared" si="5"/>
        <v>8.9999999999999993E-3</v>
      </c>
      <c r="G14" s="70">
        <f t="shared" si="2"/>
        <v>-65840</v>
      </c>
      <c r="H14" s="24">
        <f t="shared" si="3"/>
        <v>-0.183</v>
      </c>
    </row>
    <row r="15" spans="1:12" x14ac:dyDescent="0.2">
      <c r="A15" s="67">
        <v>9</v>
      </c>
      <c r="B15" s="71" t="s">
        <v>24</v>
      </c>
      <c r="C15" s="69">
        <v>240777</v>
      </c>
      <c r="D15" s="24">
        <f t="shared" si="4"/>
        <v>7.0000000000000001E-3</v>
      </c>
      <c r="E15" s="70">
        <v>207809</v>
      </c>
      <c r="F15" s="24">
        <f t="shared" si="5"/>
        <v>6.0000000000000001E-3</v>
      </c>
      <c r="G15" s="70">
        <f t="shared" si="2"/>
        <v>-32968</v>
      </c>
      <c r="H15" s="24">
        <f t="shared" si="3"/>
        <v>-0.13700000000000001</v>
      </c>
    </row>
    <row r="16" spans="1:12" x14ac:dyDescent="0.2">
      <c r="A16" s="67">
        <v>10</v>
      </c>
      <c r="B16" s="72" t="s">
        <v>26</v>
      </c>
      <c r="C16" s="69">
        <v>131260</v>
      </c>
      <c r="D16" s="24">
        <f t="shared" si="4"/>
        <v>4.0000000000000001E-3</v>
      </c>
      <c r="E16" s="70">
        <v>180144</v>
      </c>
      <c r="F16" s="24">
        <f t="shared" si="5"/>
        <v>5.0000000000000001E-3</v>
      </c>
      <c r="G16" s="70">
        <f t="shared" si="2"/>
        <v>48884</v>
      </c>
      <c r="H16" s="24">
        <f t="shared" si="3"/>
        <v>0.372</v>
      </c>
    </row>
    <row r="17" spans="1:8" x14ac:dyDescent="0.2">
      <c r="A17" s="67">
        <v>11</v>
      </c>
      <c r="B17" s="72" t="s">
        <v>20</v>
      </c>
      <c r="C17" s="69">
        <v>185703</v>
      </c>
      <c r="D17" s="24">
        <f t="shared" si="4"/>
        <v>5.0000000000000001E-3</v>
      </c>
      <c r="E17" s="70">
        <v>174659</v>
      </c>
      <c r="F17" s="24">
        <f t="shared" si="5"/>
        <v>5.0000000000000001E-3</v>
      </c>
      <c r="G17" s="70">
        <f t="shared" si="2"/>
        <v>-11044</v>
      </c>
      <c r="H17" s="24">
        <f t="shared" si="3"/>
        <v>-5.8999999999999997E-2</v>
      </c>
    </row>
    <row r="18" spans="1:8" ht="24" x14ac:dyDescent="0.2">
      <c r="A18" s="67">
        <v>12</v>
      </c>
      <c r="B18" s="71" t="s">
        <v>19</v>
      </c>
      <c r="C18" s="69">
        <v>128183</v>
      </c>
      <c r="D18" s="24">
        <f t="shared" si="4"/>
        <v>4.0000000000000001E-3</v>
      </c>
      <c r="E18" s="70">
        <v>128477</v>
      </c>
      <c r="F18" s="24">
        <f t="shared" si="5"/>
        <v>4.0000000000000001E-3</v>
      </c>
      <c r="G18" s="70">
        <f t="shared" si="2"/>
        <v>294</v>
      </c>
      <c r="H18" s="24">
        <f t="shared" si="3"/>
        <v>2E-3</v>
      </c>
    </row>
    <row r="19" spans="1:8" x14ac:dyDescent="0.2">
      <c r="A19" s="67">
        <v>13</v>
      </c>
      <c r="B19" s="72" t="s">
        <v>16</v>
      </c>
      <c r="C19" s="69">
        <v>88009</v>
      </c>
      <c r="D19" s="24">
        <f t="shared" si="4"/>
        <v>3.0000000000000001E-3</v>
      </c>
      <c r="E19" s="70">
        <v>87994</v>
      </c>
      <c r="F19" s="24">
        <f t="shared" si="5"/>
        <v>3.0000000000000001E-3</v>
      </c>
      <c r="G19" s="70">
        <f t="shared" si="2"/>
        <v>-15</v>
      </c>
      <c r="H19" s="24">
        <f t="shared" si="3"/>
        <v>0</v>
      </c>
    </row>
    <row r="20" spans="1:8" x14ac:dyDescent="0.2">
      <c r="A20" s="67">
        <v>14</v>
      </c>
      <c r="B20" s="72" t="s">
        <v>23</v>
      </c>
      <c r="C20" s="69">
        <v>101597</v>
      </c>
      <c r="D20" s="24">
        <f t="shared" si="4"/>
        <v>3.0000000000000001E-3</v>
      </c>
      <c r="E20" s="70">
        <v>83002</v>
      </c>
      <c r="F20" s="24">
        <f t="shared" si="5"/>
        <v>3.0000000000000001E-3</v>
      </c>
      <c r="G20" s="70">
        <f t="shared" si="2"/>
        <v>-18595</v>
      </c>
      <c r="H20" s="24">
        <f t="shared" si="3"/>
        <v>-0.183</v>
      </c>
    </row>
    <row r="21" spans="1:8" x14ac:dyDescent="0.2">
      <c r="A21" s="67">
        <v>15</v>
      </c>
      <c r="B21" s="72" t="s">
        <v>27</v>
      </c>
      <c r="C21" s="69">
        <v>49612</v>
      </c>
      <c r="D21" s="24">
        <f t="shared" si="4"/>
        <v>1E-3</v>
      </c>
      <c r="E21" s="70">
        <v>74456</v>
      </c>
      <c r="F21" s="24">
        <f t="shared" si="5"/>
        <v>2E-3</v>
      </c>
      <c r="G21" s="70">
        <f t="shared" si="2"/>
        <v>24844</v>
      </c>
      <c r="H21" s="24">
        <f t="shared" si="3"/>
        <v>0.501</v>
      </c>
    </row>
    <row r="22" spans="1:8" x14ac:dyDescent="0.2">
      <c r="A22" s="67">
        <v>16</v>
      </c>
      <c r="B22" s="68" t="s">
        <v>11</v>
      </c>
      <c r="C22" s="69">
        <v>44494</v>
      </c>
      <c r="D22" s="24">
        <f t="shared" si="4"/>
        <v>1E-3</v>
      </c>
      <c r="E22" s="70">
        <v>50704</v>
      </c>
      <c r="F22" s="24">
        <f t="shared" si="5"/>
        <v>2E-3</v>
      </c>
      <c r="G22" s="70">
        <f t="shared" si="2"/>
        <v>6210</v>
      </c>
      <c r="H22" s="24">
        <f t="shared" si="3"/>
        <v>0.14000000000000001</v>
      </c>
    </row>
    <row r="23" spans="1:8" x14ac:dyDescent="0.2">
      <c r="A23" s="67">
        <v>17</v>
      </c>
      <c r="B23" s="72" t="s">
        <v>18</v>
      </c>
      <c r="C23" s="69">
        <v>92169</v>
      </c>
      <c r="D23" s="24">
        <f t="shared" si="4"/>
        <v>3.0000000000000001E-3</v>
      </c>
      <c r="E23" s="70">
        <v>42105</v>
      </c>
      <c r="F23" s="24">
        <f t="shared" si="5"/>
        <v>1E-3</v>
      </c>
      <c r="G23" s="70">
        <f t="shared" si="2"/>
        <v>-50064</v>
      </c>
      <c r="H23" s="24">
        <f t="shared" si="3"/>
        <v>-0.54300000000000004</v>
      </c>
    </row>
    <row r="24" spans="1:8" x14ac:dyDescent="0.2">
      <c r="A24" s="67">
        <v>18</v>
      </c>
      <c r="B24" s="72" t="s">
        <v>21</v>
      </c>
      <c r="C24" s="69">
        <v>26369</v>
      </c>
      <c r="D24" s="24">
        <f t="shared" si="4"/>
        <v>1E-3</v>
      </c>
      <c r="E24" s="70">
        <v>40030</v>
      </c>
      <c r="F24" s="24">
        <f t="shared" si="5"/>
        <v>1E-3</v>
      </c>
      <c r="G24" s="70">
        <f t="shared" si="2"/>
        <v>13661</v>
      </c>
      <c r="H24" s="24">
        <f t="shared" si="3"/>
        <v>0.51800000000000002</v>
      </c>
    </row>
    <row r="25" spans="1:8" ht="48" customHeight="1" x14ac:dyDescent="0.2">
      <c r="A25" s="67">
        <v>19</v>
      </c>
      <c r="B25" s="72" t="s">
        <v>9</v>
      </c>
      <c r="C25" s="69">
        <v>27850</v>
      </c>
      <c r="D25" s="24">
        <f t="shared" si="4"/>
        <v>1E-3</v>
      </c>
      <c r="E25" s="70">
        <v>31999</v>
      </c>
      <c r="F25" s="24">
        <f t="shared" si="5"/>
        <v>1E-3</v>
      </c>
      <c r="G25" s="70">
        <f t="shared" si="2"/>
        <v>4149</v>
      </c>
      <c r="H25" s="24">
        <f t="shared" si="3"/>
        <v>0.14899999999999999</v>
      </c>
    </row>
    <row r="26" spans="1:8" x14ac:dyDescent="0.2">
      <c r="A26" s="67">
        <v>20</v>
      </c>
      <c r="B26" s="68" t="s">
        <v>14</v>
      </c>
      <c r="C26" s="69">
        <v>1398</v>
      </c>
      <c r="D26" s="24">
        <f t="shared" si="4"/>
        <v>0</v>
      </c>
      <c r="E26" s="70">
        <v>1531</v>
      </c>
      <c r="F26" s="24">
        <f t="shared" si="5"/>
        <v>0</v>
      </c>
      <c r="G26" s="70">
        <f t="shared" si="2"/>
        <v>133</v>
      </c>
      <c r="H26" s="24">
        <f t="shared" si="3"/>
        <v>9.5000000000000001E-2</v>
      </c>
    </row>
    <row r="27" spans="1:8" ht="12.75" thickBot="1" x14ac:dyDescent="0.25">
      <c r="A27" s="67">
        <v>21</v>
      </c>
      <c r="B27" s="71" t="s">
        <v>13</v>
      </c>
      <c r="C27" s="69">
        <v>375</v>
      </c>
      <c r="D27" s="24">
        <f t="shared" si="4"/>
        <v>0</v>
      </c>
      <c r="E27" s="70">
        <v>663</v>
      </c>
      <c r="F27" s="24">
        <f t="shared" si="5"/>
        <v>0</v>
      </c>
      <c r="G27" s="70">
        <f t="shared" si="2"/>
        <v>288</v>
      </c>
      <c r="H27" s="24">
        <f t="shared" si="3"/>
        <v>0.76800000000000002</v>
      </c>
    </row>
    <row r="28" spans="1:8" ht="13.5" thickTop="1" thickBot="1" x14ac:dyDescent="0.25">
      <c r="A28" s="39" t="s">
        <v>28</v>
      </c>
      <c r="B28" s="40" t="s">
        <v>29</v>
      </c>
      <c r="C28" s="41">
        <f>C29+C30</f>
        <v>14737547</v>
      </c>
      <c r="D28" s="42">
        <f t="shared" si="0"/>
        <v>0.42299999999999999</v>
      </c>
      <c r="E28" s="41">
        <f>E29+E30</f>
        <v>14331237</v>
      </c>
      <c r="F28" s="42">
        <f t="shared" si="1"/>
        <v>0.435</v>
      </c>
      <c r="G28" s="41">
        <f t="shared" ref="G28:G50" si="6">E28-C28</f>
        <v>-406310</v>
      </c>
      <c r="H28" s="43">
        <f t="shared" ref="H28:H50" si="7">E28/C28-100%</f>
        <v>-2.8000000000000001E-2</v>
      </c>
    </row>
    <row r="29" spans="1:8" s="14" customFormat="1" ht="12.75" thickTop="1" x14ac:dyDescent="0.2">
      <c r="A29" s="10" t="s">
        <v>30</v>
      </c>
      <c r="B29" s="11" t="s">
        <v>31</v>
      </c>
      <c r="C29" s="12">
        <v>10442186</v>
      </c>
      <c r="D29" s="13">
        <f t="shared" si="0"/>
        <v>0.29899999999999999</v>
      </c>
      <c r="E29" s="12">
        <v>10143948</v>
      </c>
      <c r="F29" s="13">
        <f t="shared" si="1"/>
        <v>0.308</v>
      </c>
      <c r="G29" s="12">
        <f t="shared" si="6"/>
        <v>-298238</v>
      </c>
      <c r="H29" s="30">
        <f t="shared" si="7"/>
        <v>-2.9000000000000001E-2</v>
      </c>
    </row>
    <row r="30" spans="1:8" ht="10.5" customHeight="1" x14ac:dyDescent="0.2">
      <c r="A30" s="10" t="s">
        <v>32</v>
      </c>
      <c r="B30" s="15" t="s">
        <v>33</v>
      </c>
      <c r="C30" s="16">
        <f>SUM(C31:C42)</f>
        <v>4295361</v>
      </c>
      <c r="D30" s="13">
        <f t="shared" si="0"/>
        <v>0.123</v>
      </c>
      <c r="E30" s="12">
        <f>SUM(E31:E42)</f>
        <v>4187289</v>
      </c>
      <c r="F30" s="13">
        <f t="shared" si="1"/>
        <v>0.127</v>
      </c>
      <c r="G30" s="12">
        <f t="shared" si="6"/>
        <v>-108072</v>
      </c>
      <c r="H30" s="30">
        <f t="shared" si="7"/>
        <v>-2.5000000000000001E-2</v>
      </c>
    </row>
    <row r="31" spans="1:8" x14ac:dyDescent="0.2">
      <c r="A31" s="67">
        <v>1</v>
      </c>
      <c r="B31" s="22" t="s">
        <v>39</v>
      </c>
      <c r="C31" s="23">
        <v>1091662</v>
      </c>
      <c r="D31" s="24">
        <f t="shared" ref="D31:D41" si="8">C31/C$55</f>
        <v>3.1E-2</v>
      </c>
      <c r="E31" s="25">
        <v>1287265</v>
      </c>
      <c r="F31" s="24">
        <f t="shared" ref="F31:F41" si="9">E31/E$55</f>
        <v>3.9E-2</v>
      </c>
      <c r="G31" s="25">
        <f t="shared" ref="G31:G41" si="10">E31-C31</f>
        <v>195603</v>
      </c>
      <c r="H31" s="24">
        <f t="shared" ref="H31:H39" si="11">E31/C31-100%</f>
        <v>0.17899999999999999</v>
      </c>
    </row>
    <row r="32" spans="1:8" x14ac:dyDescent="0.2">
      <c r="A32" s="67">
        <f>A31+1</f>
        <v>2</v>
      </c>
      <c r="B32" s="74" t="s">
        <v>37</v>
      </c>
      <c r="C32" s="75">
        <v>1044466</v>
      </c>
      <c r="D32" s="24">
        <f t="shared" si="8"/>
        <v>0.03</v>
      </c>
      <c r="E32" s="25">
        <v>1069959</v>
      </c>
      <c r="F32" s="24">
        <f t="shared" si="9"/>
        <v>3.2000000000000001E-2</v>
      </c>
      <c r="G32" s="25">
        <f t="shared" si="10"/>
        <v>25493</v>
      </c>
      <c r="H32" s="24">
        <f t="shared" si="11"/>
        <v>2.4E-2</v>
      </c>
    </row>
    <row r="33" spans="1:8" x14ac:dyDescent="0.2">
      <c r="A33" s="67">
        <f t="shared" ref="A33:A42" si="12">A32+1</f>
        <v>3</v>
      </c>
      <c r="B33" s="22" t="s">
        <v>34</v>
      </c>
      <c r="C33" s="23">
        <v>811479</v>
      </c>
      <c r="D33" s="24">
        <f t="shared" si="8"/>
        <v>2.3E-2</v>
      </c>
      <c r="E33" s="25">
        <v>1056263</v>
      </c>
      <c r="F33" s="24">
        <f t="shared" si="9"/>
        <v>3.2000000000000001E-2</v>
      </c>
      <c r="G33" s="25">
        <f t="shared" si="10"/>
        <v>244784</v>
      </c>
      <c r="H33" s="24">
        <f t="shared" si="11"/>
        <v>0.30199999999999999</v>
      </c>
    </row>
    <row r="34" spans="1:8" x14ac:dyDescent="0.2">
      <c r="A34" s="67">
        <f t="shared" si="12"/>
        <v>4</v>
      </c>
      <c r="B34" s="22" t="s">
        <v>43</v>
      </c>
      <c r="C34" s="78">
        <v>1014178</v>
      </c>
      <c r="D34" s="24">
        <f t="shared" si="8"/>
        <v>2.9000000000000001E-2</v>
      </c>
      <c r="E34" s="25">
        <v>368825</v>
      </c>
      <c r="F34" s="24">
        <f t="shared" si="9"/>
        <v>1.0999999999999999E-2</v>
      </c>
      <c r="G34" s="25">
        <f t="shared" si="10"/>
        <v>-645353</v>
      </c>
      <c r="H34" s="24">
        <f t="shared" si="11"/>
        <v>-0.63600000000000001</v>
      </c>
    </row>
    <row r="35" spans="1:8" ht="24" x14ac:dyDescent="0.2">
      <c r="A35" s="67">
        <f t="shared" si="12"/>
        <v>5</v>
      </c>
      <c r="B35" s="77" t="s">
        <v>42</v>
      </c>
      <c r="C35" s="75">
        <v>160257</v>
      </c>
      <c r="D35" s="24">
        <f t="shared" si="8"/>
        <v>5.0000000000000001E-3</v>
      </c>
      <c r="E35" s="25">
        <v>225644</v>
      </c>
      <c r="F35" s="24">
        <f t="shared" si="9"/>
        <v>7.0000000000000001E-3</v>
      </c>
      <c r="G35" s="25">
        <f t="shared" si="10"/>
        <v>65387</v>
      </c>
      <c r="H35" s="24">
        <f t="shared" si="11"/>
        <v>0.40799999999999997</v>
      </c>
    </row>
    <row r="36" spans="1:8" x14ac:dyDescent="0.2">
      <c r="A36" s="67">
        <f t="shared" si="12"/>
        <v>6</v>
      </c>
      <c r="B36" s="74" t="s">
        <v>38</v>
      </c>
      <c r="C36" s="75">
        <v>70378</v>
      </c>
      <c r="D36" s="24">
        <f t="shared" si="8"/>
        <v>2E-3</v>
      </c>
      <c r="E36" s="25">
        <v>92011</v>
      </c>
      <c r="F36" s="24">
        <f t="shared" si="9"/>
        <v>3.0000000000000001E-3</v>
      </c>
      <c r="G36" s="25">
        <f t="shared" si="10"/>
        <v>21633</v>
      </c>
      <c r="H36" s="24">
        <f t="shared" si="11"/>
        <v>0.307</v>
      </c>
    </row>
    <row r="37" spans="1:8" x14ac:dyDescent="0.2">
      <c r="A37" s="67">
        <f t="shared" si="12"/>
        <v>7</v>
      </c>
      <c r="B37" s="22" t="s">
        <v>35</v>
      </c>
      <c r="C37" s="23">
        <v>36706</v>
      </c>
      <c r="D37" s="24">
        <f t="shared" si="8"/>
        <v>1E-3</v>
      </c>
      <c r="E37" s="25">
        <v>39666</v>
      </c>
      <c r="F37" s="24">
        <f t="shared" si="9"/>
        <v>1E-3</v>
      </c>
      <c r="G37" s="25">
        <f t="shared" si="10"/>
        <v>2960</v>
      </c>
      <c r="H37" s="24">
        <f t="shared" si="11"/>
        <v>8.1000000000000003E-2</v>
      </c>
    </row>
    <row r="38" spans="1:8" x14ac:dyDescent="0.2">
      <c r="A38" s="67">
        <f t="shared" si="12"/>
        <v>8</v>
      </c>
      <c r="B38" s="22" t="s">
        <v>41</v>
      </c>
      <c r="C38" s="23">
        <v>19603</v>
      </c>
      <c r="D38" s="24">
        <f t="shared" si="8"/>
        <v>1E-3</v>
      </c>
      <c r="E38" s="25">
        <v>28366</v>
      </c>
      <c r="F38" s="24">
        <f t="shared" si="9"/>
        <v>1E-3</v>
      </c>
      <c r="G38" s="25">
        <f t="shared" si="10"/>
        <v>8763</v>
      </c>
      <c r="H38" s="24">
        <f t="shared" si="11"/>
        <v>0.44700000000000001</v>
      </c>
    </row>
    <row r="39" spans="1:8" x14ac:dyDescent="0.2">
      <c r="A39" s="67">
        <f t="shared" si="12"/>
        <v>9</v>
      </c>
      <c r="B39" s="22" t="s">
        <v>44</v>
      </c>
      <c r="C39" s="78">
        <v>46577</v>
      </c>
      <c r="D39" s="24">
        <f t="shared" si="8"/>
        <v>1E-3</v>
      </c>
      <c r="E39" s="25">
        <v>18963</v>
      </c>
      <c r="F39" s="24">
        <f t="shared" si="9"/>
        <v>1E-3</v>
      </c>
      <c r="G39" s="25">
        <f t="shared" si="10"/>
        <v>-27614</v>
      </c>
      <c r="H39" s="24">
        <f t="shared" si="11"/>
        <v>-0.59299999999999997</v>
      </c>
    </row>
    <row r="40" spans="1:8" x14ac:dyDescent="0.2">
      <c r="A40" s="67">
        <f t="shared" si="12"/>
        <v>10</v>
      </c>
      <c r="B40" s="73" t="s">
        <v>36</v>
      </c>
      <c r="C40" s="23">
        <v>0</v>
      </c>
      <c r="D40" s="24">
        <f t="shared" si="8"/>
        <v>0</v>
      </c>
      <c r="E40" s="70">
        <v>249</v>
      </c>
      <c r="F40" s="24">
        <f t="shared" si="9"/>
        <v>0</v>
      </c>
      <c r="G40" s="70">
        <f t="shared" si="10"/>
        <v>249</v>
      </c>
      <c r="H40" s="66">
        <v>0.01</v>
      </c>
    </row>
    <row r="41" spans="1:8" ht="24" x14ac:dyDescent="0.2">
      <c r="A41" s="67">
        <f t="shared" si="12"/>
        <v>11</v>
      </c>
      <c r="B41" s="76" t="s">
        <v>40</v>
      </c>
      <c r="C41" s="23">
        <v>55</v>
      </c>
      <c r="D41" s="24">
        <f t="shared" si="8"/>
        <v>0</v>
      </c>
      <c r="E41" s="25">
        <v>48</v>
      </c>
      <c r="F41" s="24">
        <f t="shared" si="9"/>
        <v>0</v>
      </c>
      <c r="G41" s="25">
        <f t="shared" si="10"/>
        <v>-7</v>
      </c>
      <c r="H41" s="24">
        <f>E41/C41-100%</f>
        <v>-0.127</v>
      </c>
    </row>
    <row r="42" spans="1:8" ht="12.75" thickBot="1" x14ac:dyDescent="0.25">
      <c r="A42" s="67">
        <f t="shared" si="12"/>
        <v>12</v>
      </c>
      <c r="B42" s="22" t="s">
        <v>45</v>
      </c>
      <c r="C42" s="23">
        <v>0</v>
      </c>
      <c r="D42" s="79">
        <f t="shared" si="0"/>
        <v>0</v>
      </c>
      <c r="E42" s="25">
        <v>30</v>
      </c>
      <c r="F42" s="24">
        <f t="shared" si="1"/>
        <v>0</v>
      </c>
      <c r="G42" s="25">
        <f t="shared" si="6"/>
        <v>30</v>
      </c>
      <c r="H42" s="66">
        <v>0.01</v>
      </c>
    </row>
    <row r="43" spans="1:8" ht="13.5" thickTop="1" thickBot="1" x14ac:dyDescent="0.25">
      <c r="A43" s="39" t="s">
        <v>46</v>
      </c>
      <c r="B43" s="40" t="s">
        <v>63</v>
      </c>
      <c r="C43" s="41">
        <f>C44+C47+C48</f>
        <v>5205257</v>
      </c>
      <c r="D43" s="43">
        <f t="shared" si="0"/>
        <v>0.14899999999999999</v>
      </c>
      <c r="E43" s="41">
        <f>E44+E47+E48</f>
        <v>4985995</v>
      </c>
      <c r="F43" s="43">
        <f t="shared" si="1"/>
        <v>0.151</v>
      </c>
      <c r="G43" s="41">
        <f t="shared" si="6"/>
        <v>-219262</v>
      </c>
      <c r="H43" s="43">
        <f t="shared" si="7"/>
        <v>-4.2000000000000003E-2</v>
      </c>
    </row>
    <row r="44" spans="1:8" ht="12.75" thickTop="1" x14ac:dyDescent="0.2">
      <c r="A44" s="8">
        <v>1</v>
      </c>
      <c r="B44" s="17" t="s">
        <v>47</v>
      </c>
      <c r="C44" s="18">
        <f>C45+C46</f>
        <v>3832744</v>
      </c>
      <c r="D44" s="20">
        <f t="shared" si="0"/>
        <v>0.11</v>
      </c>
      <c r="E44" s="19">
        <f>E45+E46</f>
        <v>3580168</v>
      </c>
      <c r="F44" s="9">
        <f t="shared" si="1"/>
        <v>0.109</v>
      </c>
      <c r="G44" s="19">
        <f t="shared" si="6"/>
        <v>-252576</v>
      </c>
      <c r="H44" s="24">
        <f t="shared" si="7"/>
        <v>-6.6000000000000003E-2</v>
      </c>
    </row>
    <row r="45" spans="1:8" s="26" customFormat="1" x14ac:dyDescent="0.2">
      <c r="A45" s="21" t="s">
        <v>48</v>
      </c>
      <c r="B45" s="22" t="s">
        <v>49</v>
      </c>
      <c r="C45" s="23">
        <v>3746116</v>
      </c>
      <c r="D45" s="24">
        <f t="shared" si="0"/>
        <v>0.107</v>
      </c>
      <c r="E45" s="25">
        <v>3546546</v>
      </c>
      <c r="F45" s="24">
        <f t="shared" si="1"/>
        <v>0.108</v>
      </c>
      <c r="G45" s="25">
        <f t="shared" si="6"/>
        <v>-199570</v>
      </c>
      <c r="H45" s="24">
        <f t="shared" si="7"/>
        <v>-5.2999999999999999E-2</v>
      </c>
    </row>
    <row r="46" spans="1:8" s="26" customFormat="1" x14ac:dyDescent="0.2">
      <c r="A46" s="21" t="s">
        <v>50</v>
      </c>
      <c r="B46" s="22" t="s">
        <v>51</v>
      </c>
      <c r="C46" s="23">
        <v>86628</v>
      </c>
      <c r="D46" s="24">
        <f t="shared" si="0"/>
        <v>2E-3</v>
      </c>
      <c r="E46" s="25">
        <v>33622</v>
      </c>
      <c r="F46" s="24">
        <f t="shared" si="1"/>
        <v>1E-3</v>
      </c>
      <c r="G46" s="25">
        <f t="shared" si="6"/>
        <v>-53006</v>
      </c>
      <c r="H46" s="24">
        <f t="shared" si="7"/>
        <v>-0.61199999999999999</v>
      </c>
    </row>
    <row r="47" spans="1:8" x14ac:dyDescent="0.2">
      <c r="A47" s="8">
        <v>2</v>
      </c>
      <c r="B47" s="17" t="s">
        <v>52</v>
      </c>
      <c r="C47" s="18">
        <v>333387</v>
      </c>
      <c r="D47" s="9">
        <f t="shared" si="0"/>
        <v>0.01</v>
      </c>
      <c r="E47" s="19">
        <v>632717</v>
      </c>
      <c r="F47" s="9">
        <f t="shared" si="1"/>
        <v>1.9E-2</v>
      </c>
      <c r="G47" s="19">
        <f t="shared" si="6"/>
        <v>299330</v>
      </c>
      <c r="H47" s="24">
        <f t="shared" si="7"/>
        <v>0.89800000000000002</v>
      </c>
    </row>
    <row r="48" spans="1:8" ht="12.75" thickBot="1" x14ac:dyDescent="0.25">
      <c r="A48" s="8">
        <v>3</v>
      </c>
      <c r="B48" s="17" t="s">
        <v>53</v>
      </c>
      <c r="C48" s="18">
        <v>1039126</v>
      </c>
      <c r="D48" s="9">
        <f t="shared" si="0"/>
        <v>0.03</v>
      </c>
      <c r="E48" s="19">
        <v>773110</v>
      </c>
      <c r="F48" s="9">
        <f t="shared" si="1"/>
        <v>2.3E-2</v>
      </c>
      <c r="G48" s="19">
        <f t="shared" si="6"/>
        <v>-266016</v>
      </c>
      <c r="H48" s="24">
        <f t="shared" si="7"/>
        <v>-0.25600000000000001</v>
      </c>
    </row>
    <row r="49" spans="1:8" ht="13.5" thickTop="1" thickBot="1" x14ac:dyDescent="0.25">
      <c r="A49" s="39" t="s">
        <v>54</v>
      </c>
      <c r="B49" s="40" t="s">
        <v>55</v>
      </c>
      <c r="C49" s="41">
        <v>75786</v>
      </c>
      <c r="D49" s="42">
        <f t="shared" si="0"/>
        <v>2E-3</v>
      </c>
      <c r="E49" s="41">
        <v>66745</v>
      </c>
      <c r="F49" s="42">
        <f t="shared" si="1"/>
        <v>2E-3</v>
      </c>
      <c r="G49" s="41">
        <f t="shared" si="6"/>
        <v>-9041</v>
      </c>
      <c r="H49" s="43">
        <f t="shared" si="7"/>
        <v>-0.11899999999999999</v>
      </c>
    </row>
    <row r="50" spans="1:8" ht="13.5" thickTop="1" thickBot="1" x14ac:dyDescent="0.25">
      <c r="A50" s="44" t="s">
        <v>64</v>
      </c>
      <c r="B50" s="45" t="s">
        <v>56</v>
      </c>
      <c r="C50" s="46">
        <f>C6+C28+C43+C49</f>
        <v>29656638</v>
      </c>
      <c r="D50" s="47">
        <f t="shared" si="0"/>
        <v>0.85</v>
      </c>
      <c r="E50" s="46">
        <f>E6+E28+E43+E49</f>
        <v>30941532</v>
      </c>
      <c r="F50" s="47">
        <f t="shared" si="1"/>
        <v>0.94</v>
      </c>
      <c r="G50" s="46">
        <f t="shared" si="6"/>
        <v>1284894</v>
      </c>
      <c r="H50" s="48">
        <f t="shared" si="7"/>
        <v>4.2999999999999997E-2</v>
      </c>
    </row>
    <row r="51" spans="1:8" ht="13.5" thickTop="1" thickBot="1" x14ac:dyDescent="0.25">
      <c r="A51" s="52" t="s">
        <v>32</v>
      </c>
      <c r="B51" s="53" t="s">
        <v>67</v>
      </c>
      <c r="C51" s="54">
        <v>4399395</v>
      </c>
      <c r="D51" s="55">
        <f t="shared" si="0"/>
        <v>0.126</v>
      </c>
      <c r="E51" s="56">
        <v>389958</v>
      </c>
      <c r="F51" s="55">
        <f t="shared" si="1"/>
        <v>1.2E-2</v>
      </c>
      <c r="G51" s="54">
        <f>E51-C51</f>
        <v>-4009437</v>
      </c>
      <c r="H51" s="57">
        <f>E51/C51-100%</f>
        <v>-0.91100000000000003</v>
      </c>
    </row>
    <row r="52" spans="1:8" ht="25.5" thickTop="1" thickBot="1" x14ac:dyDescent="0.25">
      <c r="A52" s="50" t="s">
        <v>65</v>
      </c>
      <c r="B52" s="51" t="s">
        <v>66</v>
      </c>
      <c r="C52" s="59">
        <f>C53+C54</f>
        <v>824729</v>
      </c>
      <c r="D52" s="58">
        <f t="shared" si="0"/>
        <v>2.4E-2</v>
      </c>
      <c r="E52" s="59">
        <v>1593081</v>
      </c>
      <c r="F52" s="58">
        <f t="shared" si="1"/>
        <v>4.8000000000000001E-2</v>
      </c>
      <c r="G52" s="59">
        <f>E52-C52</f>
        <v>768352</v>
      </c>
      <c r="H52" s="60">
        <f>E52/C52-100%</f>
        <v>0.93200000000000005</v>
      </c>
    </row>
    <row r="53" spans="1:8" s="26" customFormat="1" ht="12.75" thickTop="1" x14ac:dyDescent="0.2">
      <c r="A53" s="80">
        <v>1</v>
      </c>
      <c r="B53" s="81" t="s">
        <v>57</v>
      </c>
      <c r="C53" s="82">
        <v>787150</v>
      </c>
      <c r="D53" s="49">
        <f t="shared" si="0"/>
        <v>2.3E-2</v>
      </c>
      <c r="E53" s="82">
        <v>1522426</v>
      </c>
      <c r="F53" s="49">
        <f t="shared" si="1"/>
        <v>4.5999999999999999E-2</v>
      </c>
      <c r="G53" s="82">
        <f t="shared" ref="G53:G54" si="13">E53-C53</f>
        <v>735276</v>
      </c>
      <c r="H53" s="49">
        <f t="shared" ref="H53:H54" si="14">E53/C53-100%</f>
        <v>0.93400000000000005</v>
      </c>
    </row>
    <row r="54" spans="1:8" s="26" customFormat="1" ht="12.75" thickBot="1" x14ac:dyDescent="0.25">
      <c r="A54" s="83">
        <v>2</v>
      </c>
      <c r="B54" s="84" t="s">
        <v>58</v>
      </c>
      <c r="C54" s="85">
        <v>37579</v>
      </c>
      <c r="D54" s="31">
        <f t="shared" si="0"/>
        <v>1E-3</v>
      </c>
      <c r="E54" s="85">
        <v>70655</v>
      </c>
      <c r="F54" s="31">
        <f t="shared" si="1"/>
        <v>2E-3</v>
      </c>
      <c r="G54" s="85">
        <f t="shared" si="13"/>
        <v>33076</v>
      </c>
      <c r="H54" s="31">
        <f t="shared" si="14"/>
        <v>0.88</v>
      </c>
    </row>
    <row r="55" spans="1:8" ht="13.5" thickTop="1" thickBot="1" x14ac:dyDescent="0.25">
      <c r="A55" s="65" t="s">
        <v>69</v>
      </c>
      <c r="B55" s="61" t="s">
        <v>68</v>
      </c>
      <c r="C55" s="62">
        <f>C50+C51+C52</f>
        <v>34880762</v>
      </c>
      <c r="D55" s="63">
        <f>C55/C$55</f>
        <v>1</v>
      </c>
      <c r="E55" s="62">
        <f>E50+E51+E52</f>
        <v>32924571</v>
      </c>
      <c r="F55" s="63">
        <f t="shared" si="1"/>
        <v>1</v>
      </c>
      <c r="G55" s="62">
        <f>E55-C55</f>
        <v>-1956191</v>
      </c>
      <c r="H55" s="64">
        <f>E55/C55-100%</f>
        <v>-5.6000000000000001E-2</v>
      </c>
    </row>
    <row r="56" spans="1:8" ht="12.75" thickTop="1" x14ac:dyDescent="0.2"/>
    <row r="58" spans="1:8" x14ac:dyDescent="0.2">
      <c r="E58" s="28"/>
    </row>
  </sheetData>
  <sortState ref="A31:I41">
    <sortCondition descending="1" ref="E31:E41"/>
  </sortState>
  <mergeCells count="9">
    <mergeCell ref="G2:H2"/>
    <mergeCell ref="A1:H1"/>
    <mergeCell ref="A2:B2"/>
    <mergeCell ref="E2:F2"/>
    <mergeCell ref="A3:A4"/>
    <mergeCell ref="B3:B4"/>
    <mergeCell ref="C3:F3"/>
    <mergeCell ref="G3:G4"/>
    <mergeCell ref="H3:H4"/>
  </mergeCells>
  <conditionalFormatting sqref="H6:H55">
    <cfRule type="iconSet" priority="1">
      <iconSet iconSet="3Arrows">
        <cfvo type="percent" val="0"/>
        <cfvo type="num" val="0"/>
        <cfvo type="num" val="0"/>
      </iconSet>
    </cfRule>
  </conditionalFormatting>
  <printOptions horizontalCentered="1"/>
  <pageMargins left="0" right="0" top="0" bottom="0" header="0.31496062992125984" footer="0.31496062992125984"/>
  <pageSetup paperSize="9" scale="95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Tabela 3</vt:lpstr>
      <vt:lpstr>'Tabela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Petrana Odavic</cp:lastModifiedBy>
  <cp:lastPrinted>2017-10-23T07:08:29Z</cp:lastPrinted>
  <dcterms:created xsi:type="dcterms:W3CDTF">2017-10-16T10:45:38Z</dcterms:created>
  <dcterms:modified xsi:type="dcterms:W3CDTF">2017-11-08T11:30:56Z</dcterms:modified>
</cp:coreProperties>
</file>