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9440" windowHeight="9780"/>
  </bookViews>
  <sheets>
    <sheet name="Tabеla 1 " sheetId="1" r:id="rId1"/>
  </sheets>
  <externalReferences>
    <externalReference r:id="rId2"/>
  </externalReferences>
  <definedNames>
    <definedName name="_xlnm.Print_Area" localSheetId="0">'Tabеla 1 '!$A$1:$H$52</definedName>
    <definedName name="евро">#REF!</definedName>
  </definedNames>
  <calcPr calcId="145621" fullPrecision="0"/>
</workbook>
</file>

<file path=xl/calcChain.xml><?xml version="1.0" encoding="utf-8"?>
<calcChain xmlns="http://schemas.openxmlformats.org/spreadsheetml/2006/main">
  <c r="E50" i="1" l="1"/>
  <c r="G50" i="1" s="1"/>
  <c r="C50" i="1"/>
  <c r="E51" i="1"/>
  <c r="C51" i="1"/>
  <c r="E52" i="1" l="1"/>
  <c r="C52" i="1"/>
  <c r="F50" i="1"/>
  <c r="G51" i="1"/>
  <c r="F51" i="1"/>
  <c r="G6" i="1"/>
  <c r="D6" i="1"/>
  <c r="D9" i="1"/>
  <c r="G10" i="1"/>
  <c r="D10" i="1"/>
  <c r="D7" i="1"/>
  <c r="G5" i="1"/>
  <c r="D5" i="1"/>
  <c r="D12" i="1"/>
  <c r="G8" i="1"/>
  <c r="D8" i="1"/>
  <c r="D14" i="1"/>
  <c r="G24" i="1"/>
  <c r="D24" i="1"/>
  <c r="G42" i="1"/>
  <c r="D42" i="1"/>
  <c r="G41" i="1"/>
  <c r="D41" i="1"/>
  <c r="D27" i="1"/>
  <c r="G11" i="1"/>
  <c r="D11" i="1"/>
  <c r="G48" i="1"/>
  <c r="D48" i="1"/>
  <c r="G35" i="1"/>
  <c r="D35" i="1"/>
  <c r="D38" i="1"/>
  <c r="G29" i="1"/>
  <c r="D29" i="1"/>
  <c r="G13" i="1"/>
  <c r="D13" i="1"/>
  <c r="G44" i="1"/>
  <c r="D44" i="1"/>
  <c r="D17" i="1"/>
  <c r="G22" i="1"/>
  <c r="D22" i="1"/>
  <c r="G49" i="1"/>
  <c r="D49" i="1"/>
  <c r="G46" i="1"/>
  <c r="D46" i="1"/>
  <c r="D34" i="1"/>
  <c r="G45" i="1"/>
  <c r="D45" i="1"/>
  <c r="G47" i="1"/>
  <c r="D47" i="1"/>
  <c r="G19" i="1"/>
  <c r="D19" i="1"/>
  <c r="D23" i="1"/>
  <c r="G33" i="1"/>
  <c r="D33" i="1"/>
  <c r="D30" i="1"/>
  <c r="G31" i="1"/>
  <c r="D31" i="1"/>
  <c r="D15" i="1"/>
  <c r="G26" i="1"/>
  <c r="D26" i="1"/>
  <c r="D32" i="1"/>
  <c r="G18" i="1"/>
  <c r="D18" i="1"/>
  <c r="D20" i="1"/>
  <c r="G39" i="1"/>
  <c r="D39" i="1"/>
  <c r="D40" i="1"/>
  <c r="G37" i="1"/>
  <c r="D37" i="1"/>
  <c r="D21" i="1"/>
  <c r="G16" i="1"/>
  <c r="D16" i="1"/>
  <c r="D43" i="1"/>
  <c r="G25" i="1"/>
  <c r="D25" i="1"/>
  <c r="D28" i="1"/>
  <c r="D36" i="1"/>
  <c r="D51" i="1" l="1"/>
  <c r="H51" i="1" s="1"/>
  <c r="D50" i="1"/>
  <c r="H31" i="1"/>
  <c r="H33" i="1"/>
  <c r="H43" i="1"/>
  <c r="F16" i="1"/>
  <c r="H40" i="1"/>
  <c r="F39" i="1"/>
  <c r="H15" i="1"/>
  <c r="F31" i="1"/>
  <c r="H30" i="1"/>
  <c r="F33" i="1"/>
  <c r="F19" i="1"/>
  <c r="H18" i="1"/>
  <c r="F45" i="1"/>
  <c r="F44" i="1"/>
  <c r="F35" i="1"/>
  <c r="F41" i="1"/>
  <c r="H25" i="1"/>
  <c r="H37" i="1"/>
  <c r="H26" i="1"/>
  <c r="H46" i="1"/>
  <c r="H22" i="1"/>
  <c r="H29" i="1"/>
  <c r="H11" i="1"/>
  <c r="H24" i="1"/>
  <c r="F36" i="1"/>
  <c r="H28" i="1"/>
  <c r="F25" i="1"/>
  <c r="H16" i="1"/>
  <c r="H21" i="1"/>
  <c r="F37" i="1"/>
  <c r="H39" i="1"/>
  <c r="H20" i="1"/>
  <c r="F18" i="1"/>
  <c r="H32" i="1"/>
  <c r="F26" i="1"/>
  <c r="H19" i="1"/>
  <c r="H45" i="1"/>
  <c r="F46" i="1"/>
  <c r="F22" i="1"/>
  <c r="H44" i="1"/>
  <c r="F29" i="1"/>
  <c r="H35" i="1"/>
  <c r="F11" i="1"/>
  <c r="H41" i="1"/>
  <c r="F24" i="1"/>
  <c r="H36" i="1"/>
  <c r="G28" i="1"/>
  <c r="G43" i="1"/>
  <c r="G21" i="1"/>
  <c r="G40" i="1"/>
  <c r="G20" i="1"/>
  <c r="G32" i="1"/>
  <c r="G15" i="1"/>
  <c r="G30" i="1"/>
  <c r="H23" i="1"/>
  <c r="F23" i="1"/>
  <c r="H34" i="1"/>
  <c r="F34" i="1"/>
  <c r="H17" i="1"/>
  <c r="F17" i="1"/>
  <c r="H38" i="1"/>
  <c r="F38" i="1"/>
  <c r="H27" i="1"/>
  <c r="F27" i="1"/>
  <c r="H14" i="1"/>
  <c r="F14" i="1"/>
  <c r="H12" i="1"/>
  <c r="F12" i="1"/>
  <c r="H7" i="1"/>
  <c r="F7" i="1"/>
  <c r="H9" i="1"/>
  <c r="F9" i="1"/>
  <c r="G36" i="1"/>
  <c r="F28" i="1"/>
  <c r="F43" i="1"/>
  <c r="F21" i="1"/>
  <c r="F40" i="1"/>
  <c r="F20" i="1"/>
  <c r="F32" i="1"/>
  <c r="F15" i="1"/>
  <c r="F30" i="1"/>
  <c r="G23" i="1"/>
  <c r="H47" i="1"/>
  <c r="F47" i="1"/>
  <c r="G34" i="1"/>
  <c r="H49" i="1"/>
  <c r="F49" i="1"/>
  <c r="G17" i="1"/>
  <c r="H13" i="1"/>
  <c r="F13" i="1"/>
  <c r="G38" i="1"/>
  <c r="H48" i="1"/>
  <c r="F48" i="1"/>
  <c r="G27" i="1"/>
  <c r="H42" i="1"/>
  <c r="F42" i="1"/>
  <c r="G14" i="1"/>
  <c r="H8" i="1"/>
  <c r="F8" i="1"/>
  <c r="G12" i="1"/>
  <c r="H5" i="1"/>
  <c r="F5" i="1"/>
  <c r="G7" i="1"/>
  <c r="H10" i="1"/>
  <c r="F10" i="1"/>
  <c r="G9" i="1"/>
  <c r="H6" i="1"/>
  <c r="F6" i="1"/>
  <c r="D52" i="1" l="1"/>
  <c r="H50" i="1"/>
  <c r="H52" i="1"/>
  <c r="F52" i="1"/>
  <c r="G52" i="1"/>
</calcChain>
</file>

<file path=xl/sharedStrings.xml><?xml version="1.0" encoding="utf-8"?>
<sst xmlns="http://schemas.openxmlformats.org/spreadsheetml/2006/main" count="107" uniqueCount="64">
  <si>
    <t>у хиљадама динара</t>
  </si>
  <si>
    <t>Ред.
Број</t>
  </si>
  <si>
    <t>НАЗИВ ОПШТИНЕ
ОДНОСНО ГРАДА</t>
  </si>
  <si>
    <t>ПЛАН 2017.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</si>
  <si>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</si>
  <si>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</si>
  <si>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</si>
  <si>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</si>
  <si>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</si>
  <si>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</si>
  <si>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</si>
  <si>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</si>
  <si>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</si>
  <si>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</si>
  <si>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</si>
  <si>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Жабаљ</t>
  </si>
  <si>
    <t>Житиште</t>
  </si>
  <si>
    <t>Инђија</t>
  </si>
  <si>
    <t>Ириг</t>
  </si>
  <si>
    <t>Кањижа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</si>
  <si>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</si>
  <si>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</si>
  <si>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</si>
  <si>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</si>
  <si>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</si>
  <si>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</si>
  <si>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</si>
  <si>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</si>
  <si>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</si>
  <si>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</si>
  <si>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</si>
  <si>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</si>
  <si>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</si>
  <si>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</si>
  <si>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</si>
  <si>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</si>
  <si>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</si>
  <si>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</si>
  <si>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</si>
  <si>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</si>
  <si>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</si>
  <si>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</si>
  <si>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Вршац</t>
  </si>
  <si>
    <t>Зрењанин</t>
  </si>
  <si>
    <t>Кикинда</t>
  </si>
  <si>
    <t>Нови Сад</t>
  </si>
  <si>
    <t>Панчево</t>
  </si>
  <si>
    <t>Сомбор</t>
  </si>
  <si>
    <t>Сремска Митровица</t>
  </si>
  <si>
    <t>Суботица</t>
  </si>
  <si>
    <t>II</t>
  </si>
  <si>
    <t>III</t>
  </si>
  <si>
    <t>УКУПНО (I+II) :</t>
  </si>
  <si>
    <t>% раста
(4):(2) -100%</t>
  </si>
  <si>
    <r>
      <t xml:space="preserve">% реализације плана
</t>
    </r>
    <r>
      <rPr>
        <sz val="9"/>
        <rFont val="Calibri"/>
        <family val="2"/>
      </rPr>
      <t>(4):(3)</t>
    </r>
  </si>
  <si>
    <t>Табела 1</t>
  </si>
  <si>
    <t>г</t>
  </si>
  <si>
    <t>Номинална разлика
(4)-(2)</t>
  </si>
  <si>
    <t>ОПШТИНЕ</t>
  </si>
  <si>
    <t>ГРАДОВИ</t>
  </si>
  <si>
    <t>о</t>
  </si>
  <si>
    <t>ОСТВАРЕЊЕ
I-VI 2016.</t>
  </si>
  <si>
    <t>ОСТВАРЕЊЕ
I-VI 2017.</t>
  </si>
  <si>
    <t>ПЛАН И ОСТВАРЕЊЕ ПРИХОДА БУЏЕТА ОПШТИНА И ГРАДОВА У АП ВОЈВОДИНИ
У ПЕРИОДУ ЈАНУАР-ЈУН 2016. И 2017.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</si>
</sst>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</font>
    <font>
      <sz val="10"/>
      <name val="Arial"/>
      <family val="2"/>
      <charset val="238"/>
    </font>
    <font>
      <sz val="9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  <charset val="1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2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b/>
      <i/>
      <sz val="9"/>
      <name val="Calibri"/>
      <family val="2"/>
      <scheme val="minor"/>
    </font>
    <font>
      <b/>
      <i/>
      <sz val="11"/>
      <color theme="1"/>
      <name val="Verdana"/>
      <family val="2"/>
      <charset val="238"/>
    </font>
    <font>
      <b/>
      <sz val="9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78">
    <xf numFmtId="0" fontId="0" fillId="0" borderId="0"/>
    <xf numFmtId="0" fontId="2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3" applyNumberFormat="0" applyAlignment="0" applyProtection="0"/>
    <xf numFmtId="0" fontId="12" fillId="21" borderId="14" applyNumberFormat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3" applyNumberFormat="0" applyAlignment="0" applyProtection="0"/>
    <xf numFmtId="0" fontId="20" fillId="0" borderId="18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6" fillId="0" borderId="0"/>
    <xf numFmtId="0" fontId="8" fillId="23" borderId="19" applyNumberFormat="0" applyFont="0" applyAlignment="0" applyProtection="0"/>
    <xf numFmtId="0" fontId="27" fillId="20" borderId="20" applyNumberFormat="0" applyAlignment="0" applyProtection="0"/>
    <xf numFmtId="0" fontId="28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30" fillId="0" borderId="0" applyNumberFormat="0" applyFill="0" applyBorder="0" applyAlignment="0" applyProtection="0"/>
  </cellStyleXfs>
  <cellXfs count="99">
    <xf numFmtId="0" fontId="0" fillId="0" borderId="0" xfId="0"/>
    <xf numFmtId="0" fontId="3" fillId="0" borderId="1" xfId="1" applyFont="1" applyFill="1" applyBorder="1" applyAlignment="1">
      <alignment horizontal="left"/>
    </xf>
    <xf numFmtId="3" fontId="4" fillId="0" borderId="1" xfId="1" applyNumberFormat="1" applyFont="1" applyBorder="1"/>
    <xf numFmtId="0" fontId="4" fillId="0" borderId="5" xfId="1" applyFont="1" applyBorder="1" applyAlignment="1">
      <alignment horizontal="center"/>
    </xf>
    <xf numFmtId="3" fontId="4" fillId="0" borderId="5" xfId="1" applyNumberFormat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0" fontId="4" fillId="0" borderId="7" xfId="1" applyFont="1" applyBorder="1"/>
    <xf numFmtId="3" fontId="4" fillId="0" borderId="7" xfId="2" applyNumberFormat="1" applyFont="1" applyFill="1" applyBorder="1"/>
    <xf numFmtId="3" fontId="4" fillId="0" borderId="8" xfId="1" applyNumberFormat="1" applyFont="1" applyBorder="1"/>
    <xf numFmtId="164" fontId="4" fillId="0" borderId="7" xfId="1" applyNumberFormat="1" applyFont="1" applyBorder="1"/>
    <xf numFmtId="0" fontId="4" fillId="0" borderId="9" xfId="1" applyFont="1" applyBorder="1" applyAlignment="1">
      <alignment horizontal="center"/>
    </xf>
    <xf numFmtId="0" fontId="4" fillId="0" borderId="9" xfId="1" applyFont="1" applyBorder="1"/>
    <xf numFmtId="164" fontId="4" fillId="0" borderId="9" xfId="1" applyNumberFormat="1" applyFont="1" applyBorder="1"/>
    <xf numFmtId="3" fontId="4" fillId="0" borderId="10" xfId="1" applyNumberFormat="1" applyFont="1" applyBorder="1"/>
    <xf numFmtId="0" fontId="4" fillId="0" borderId="9" xfId="1" applyFont="1" applyFill="1" applyBorder="1"/>
    <xf numFmtId="3" fontId="4" fillId="0" borderId="10" xfId="1" applyNumberFormat="1" applyFont="1" applyFill="1" applyBorder="1"/>
    <xf numFmtId="164" fontId="4" fillId="0" borderId="9" xfId="1" applyNumberFormat="1" applyFont="1" applyFill="1" applyBorder="1"/>
    <xf numFmtId="0" fontId="4" fillId="0" borderId="11" xfId="1" applyFont="1" applyBorder="1"/>
    <xf numFmtId="3" fontId="4" fillId="0" borderId="12" xfId="1" applyNumberFormat="1" applyFont="1" applyBorder="1"/>
    <xf numFmtId="164" fontId="4" fillId="0" borderId="11" xfId="1" applyNumberFormat="1" applyFont="1" applyBorder="1"/>
    <xf numFmtId="0" fontId="7" fillId="0" borderId="0" xfId="0" applyFont="1"/>
    <xf numFmtId="3" fontId="7" fillId="0" borderId="0" xfId="0" applyNumberFormat="1" applyFont="1"/>
    <xf numFmtId="3" fontId="4" fillId="0" borderId="9" xfId="2" applyNumberFormat="1" applyFont="1" applyFill="1" applyBorder="1"/>
    <xf numFmtId="3" fontId="4" fillId="0" borderId="24" xfId="1" applyNumberFormat="1" applyFont="1" applyBorder="1" applyAlignment="1">
      <alignment horizontal="center"/>
    </xf>
    <xf numFmtId="3" fontId="4" fillId="0" borderId="25" xfId="2" applyNumberFormat="1" applyFont="1" applyFill="1" applyBorder="1"/>
    <xf numFmtId="3" fontId="4" fillId="0" borderId="26" xfId="2" applyNumberFormat="1" applyFont="1" applyFill="1" applyBorder="1"/>
    <xf numFmtId="3" fontId="4" fillId="0" borderId="22" xfId="1" applyNumberFormat="1" applyFont="1" applyBorder="1" applyAlignment="1">
      <alignment horizontal="center"/>
    </xf>
    <xf numFmtId="3" fontId="4" fillId="0" borderId="27" xfId="1" applyNumberFormat="1" applyFont="1" applyBorder="1"/>
    <xf numFmtId="3" fontId="4" fillId="0" borderId="28" xfId="1" applyNumberFormat="1" applyFont="1" applyBorder="1"/>
    <xf numFmtId="3" fontId="4" fillId="0" borderId="28" xfId="1" applyNumberFormat="1" applyFont="1" applyFill="1" applyBorder="1"/>
    <xf numFmtId="0" fontId="31" fillId="0" borderId="7" xfId="1" applyFont="1" applyBorder="1" applyAlignment="1">
      <alignment horizontal="center"/>
    </xf>
    <xf numFmtId="2" fontId="31" fillId="0" borderId="7" xfId="1" applyNumberFormat="1" applyFont="1" applyBorder="1" applyAlignment="1">
      <alignment wrapText="1"/>
    </xf>
    <xf numFmtId="3" fontId="31" fillId="0" borderId="7" xfId="2" applyNumberFormat="1" applyFont="1" applyFill="1" applyBorder="1"/>
    <xf numFmtId="3" fontId="31" fillId="0" borderId="25" xfId="2" applyNumberFormat="1" applyFont="1" applyFill="1" applyBorder="1"/>
    <xf numFmtId="3" fontId="31" fillId="0" borderId="27" xfId="1" applyNumberFormat="1" applyFont="1" applyBorder="1"/>
    <xf numFmtId="3" fontId="31" fillId="0" borderId="8" xfId="1" applyNumberFormat="1" applyFont="1" applyBorder="1"/>
    <xf numFmtId="164" fontId="31" fillId="0" borderId="7" xfId="1" applyNumberFormat="1" applyFont="1" applyBorder="1"/>
    <xf numFmtId="0" fontId="32" fillId="0" borderId="0" xfId="0" applyFont="1"/>
    <xf numFmtId="0" fontId="31" fillId="0" borderId="9" xfId="1" applyFont="1" applyBorder="1" applyAlignment="1">
      <alignment horizontal="center"/>
    </xf>
    <xf numFmtId="0" fontId="31" fillId="0" borderId="9" xfId="1" applyFont="1" applyBorder="1"/>
    <xf numFmtId="164" fontId="31" fillId="0" borderId="9" xfId="1" applyNumberFormat="1" applyFont="1" applyBorder="1"/>
    <xf numFmtId="3" fontId="31" fillId="0" borderId="28" xfId="1" applyNumberFormat="1" applyFont="1" applyBorder="1"/>
    <xf numFmtId="3" fontId="31" fillId="0" borderId="10" xfId="1" applyNumberFormat="1" applyFont="1" applyBorder="1"/>
    <xf numFmtId="2" fontId="31" fillId="0" borderId="9" xfId="1" applyNumberFormat="1" applyFont="1" applyBorder="1" applyAlignment="1">
      <alignment wrapText="1"/>
    </xf>
    <xf numFmtId="0" fontId="4" fillId="24" borderId="2" xfId="1" applyFont="1" applyFill="1" applyBorder="1" applyAlignment="1">
      <alignment horizontal="center" vertical="center" wrapText="1"/>
    </xf>
    <xf numFmtId="3" fontId="3" fillId="24" borderId="4" xfId="1" applyNumberFormat="1" applyFont="1" applyFill="1" applyBorder="1" applyAlignment="1">
      <alignment horizontal="center" vertical="center" wrapText="1"/>
    </xf>
    <xf numFmtId="3" fontId="4" fillId="24" borderId="23" xfId="1" applyNumberFormat="1" applyFont="1" applyFill="1" applyBorder="1" applyAlignment="1">
      <alignment horizontal="center" vertical="center" wrapText="1"/>
    </xf>
    <xf numFmtId="3" fontId="4" fillId="24" borderId="4" xfId="1" applyNumberFormat="1" applyFont="1" applyFill="1" applyBorder="1" applyAlignment="1">
      <alignment horizontal="center" vertical="center" wrapText="1"/>
    </xf>
    <xf numFmtId="3" fontId="4" fillId="24" borderId="3" xfId="1" applyNumberFormat="1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/>
    </xf>
    <xf numFmtId="3" fontId="4" fillId="0" borderId="11" xfId="2" applyNumberFormat="1" applyFont="1" applyFill="1" applyBorder="1"/>
    <xf numFmtId="3" fontId="4" fillId="0" borderId="31" xfId="2" applyNumberFormat="1" applyFont="1" applyFill="1" applyBorder="1"/>
    <xf numFmtId="3" fontId="4" fillId="0" borderId="32" xfId="1" applyNumberFormat="1" applyFont="1" applyBorder="1"/>
    <xf numFmtId="0" fontId="3" fillId="25" borderId="29" xfId="1" applyFont="1" applyFill="1" applyBorder="1" applyAlignment="1">
      <alignment horizontal="center"/>
    </xf>
    <xf numFmtId="0" fontId="3" fillId="25" borderId="29" xfId="1" applyFont="1" applyFill="1" applyBorder="1"/>
    <xf numFmtId="3" fontId="3" fillId="25" borderId="5" xfId="1" applyNumberFormat="1" applyFont="1" applyFill="1" applyBorder="1"/>
    <xf numFmtId="3" fontId="3" fillId="25" borderId="24" xfId="1" applyNumberFormat="1" applyFont="1" applyFill="1" applyBorder="1"/>
    <xf numFmtId="3" fontId="3" fillId="25" borderId="22" xfId="1" applyNumberFormat="1" applyFont="1" applyFill="1" applyBorder="1"/>
    <xf numFmtId="3" fontId="3" fillId="25" borderId="30" xfId="1" applyNumberFormat="1" applyFont="1" applyFill="1" applyBorder="1"/>
    <xf numFmtId="164" fontId="3" fillId="25" borderId="29" xfId="1" applyNumberFormat="1" applyFont="1" applyFill="1" applyBorder="1"/>
    <xf numFmtId="0" fontId="3" fillId="26" borderId="5" xfId="1" applyFont="1" applyFill="1" applyBorder="1" applyAlignment="1">
      <alignment horizontal="center"/>
    </xf>
    <xf numFmtId="2" fontId="3" fillId="26" borderId="5" xfId="1" applyNumberFormat="1" applyFont="1" applyFill="1" applyBorder="1" applyAlignment="1">
      <alignment horizontal="left" wrapText="1"/>
    </xf>
    <xf numFmtId="3" fontId="3" fillId="26" borderId="5" xfId="1" applyNumberFormat="1" applyFont="1" applyFill="1" applyBorder="1"/>
    <xf numFmtId="3" fontId="3" fillId="26" borderId="24" xfId="1" applyNumberFormat="1" applyFont="1" applyFill="1" applyBorder="1"/>
    <xf numFmtId="3" fontId="3" fillId="26" borderId="22" xfId="1" applyNumberFormat="1" applyFont="1" applyFill="1" applyBorder="1"/>
    <xf numFmtId="3" fontId="3" fillId="26" borderId="6" xfId="1" applyNumberFormat="1" applyFont="1" applyFill="1" applyBorder="1"/>
    <xf numFmtId="164" fontId="3" fillId="26" borderId="5" xfId="1" applyNumberFormat="1" applyFont="1" applyFill="1" applyBorder="1"/>
    <xf numFmtId="0" fontId="33" fillId="27" borderId="5" xfId="1" applyFont="1" applyFill="1" applyBorder="1" applyAlignment="1">
      <alignment horizontal="center"/>
    </xf>
    <xf numFmtId="2" fontId="33" fillId="27" borderId="5" xfId="1" applyNumberFormat="1" applyFont="1" applyFill="1" applyBorder="1" applyAlignment="1">
      <alignment wrapText="1"/>
    </xf>
    <xf numFmtId="3" fontId="33" fillId="27" borderId="5" xfId="1" applyNumberFormat="1" applyFont="1" applyFill="1" applyBorder="1"/>
    <xf numFmtId="3" fontId="33" fillId="27" borderId="24" xfId="1" applyNumberFormat="1" applyFont="1" applyFill="1" applyBorder="1"/>
    <xf numFmtId="3" fontId="33" fillId="27" borderId="22" xfId="1" applyNumberFormat="1" applyFont="1" applyFill="1" applyBorder="1"/>
    <xf numFmtId="3" fontId="33" fillId="27" borderId="6" xfId="1" applyNumberFormat="1" applyFont="1" applyFill="1" applyBorder="1"/>
    <xf numFmtId="164" fontId="33" fillId="27" borderId="5" xfId="1" applyNumberFormat="1" applyFont="1" applyFill="1" applyBorder="1"/>
    <xf numFmtId="3" fontId="34" fillId="0" borderId="1" xfId="1" applyNumberFormat="1" applyFont="1" applyBorder="1"/>
    <xf numFmtId="0" fontId="31" fillId="28" borderId="9" xfId="1" applyFont="1" applyFill="1" applyBorder="1" applyAlignment="1">
      <alignment horizontal="center"/>
    </xf>
    <xf numFmtId="0" fontId="31" fillId="28" borderId="9" xfId="1" applyFont="1" applyFill="1" applyBorder="1"/>
    <xf numFmtId="3" fontId="31" fillId="28" borderId="7" xfId="2" applyNumberFormat="1" applyFont="1" applyFill="1" applyBorder="1"/>
    <xf numFmtId="3" fontId="31" fillId="28" borderId="25" xfId="2" applyNumberFormat="1" applyFont="1" applyFill="1" applyBorder="1"/>
    <xf numFmtId="3" fontId="31" fillId="28" borderId="27" xfId="1" applyNumberFormat="1" applyFont="1" applyFill="1" applyBorder="1"/>
    <xf numFmtId="3" fontId="31" fillId="28" borderId="8" xfId="1" applyNumberFormat="1" applyFont="1" applyFill="1" applyBorder="1"/>
    <xf numFmtId="164" fontId="31" fillId="28" borderId="7" xfId="1" applyNumberFormat="1" applyFont="1" applyFill="1" applyBorder="1"/>
    <xf numFmtId="164" fontId="31" fillId="28" borderId="9" xfId="1" applyNumberFormat="1" applyFont="1" applyFill="1" applyBorder="1"/>
    <xf numFmtId="3" fontId="31" fillId="28" borderId="28" xfId="1" applyNumberFormat="1" applyFont="1" applyFill="1" applyBorder="1"/>
    <xf numFmtId="3" fontId="31" fillId="28" borderId="10" xfId="1" applyNumberFormat="1" applyFont="1" applyFill="1" applyBorder="1"/>
    <xf numFmtId="0" fontId="4" fillId="28" borderId="9" xfId="1" applyFont="1" applyFill="1" applyBorder="1" applyAlignment="1">
      <alignment horizontal="center"/>
    </xf>
    <xf numFmtId="0" fontId="4" fillId="28" borderId="9" xfId="1" applyFont="1" applyFill="1" applyBorder="1"/>
    <xf numFmtId="3" fontId="4" fillId="28" borderId="7" xfId="2" applyNumberFormat="1" applyFont="1" applyFill="1" applyBorder="1"/>
    <xf numFmtId="3" fontId="4" fillId="28" borderId="25" xfId="2" applyNumberFormat="1" applyFont="1" applyFill="1" applyBorder="1"/>
    <xf numFmtId="3" fontId="4" fillId="28" borderId="28" xfId="1" applyNumberFormat="1" applyFont="1" applyFill="1" applyBorder="1"/>
    <xf numFmtId="3" fontId="4" fillId="28" borderId="10" xfId="1" applyNumberFormat="1" applyFont="1" applyFill="1" applyBorder="1"/>
    <xf numFmtId="164" fontId="4" fillId="28" borderId="9" xfId="1" applyNumberFormat="1" applyFont="1" applyFill="1" applyBorder="1"/>
    <xf numFmtId="0" fontId="4" fillId="28" borderId="7" xfId="1" applyFont="1" applyFill="1" applyBorder="1"/>
    <xf numFmtId="3" fontId="4" fillId="28" borderId="27" xfId="1" applyNumberFormat="1" applyFont="1" applyFill="1" applyBorder="1"/>
    <xf numFmtId="3" fontId="4" fillId="28" borderId="8" xfId="1" applyNumberFormat="1" applyFont="1" applyFill="1" applyBorder="1"/>
    <xf numFmtId="164" fontId="4" fillId="28" borderId="7" xfId="1" applyNumberFormat="1" applyFont="1" applyFill="1" applyBorder="1"/>
    <xf numFmtId="3" fontId="3" fillId="24" borderId="22" xfId="1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3" fillId="0" borderId="1" xfId="1" applyFont="1" applyFill="1" applyBorder="1" applyAlignment="1">
      <alignment horizontal="left"/>
    </xf>
  </cellXfs>
  <cellStyles count="78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Excel Built-in Normal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2" xfId="1"/>
    <cellStyle name="Normal 2 10" xfId="40"/>
    <cellStyle name="Normal 2 2" xfId="41"/>
    <cellStyle name="Normal 2 2 2" xfId="42"/>
    <cellStyle name="Normal 2 3" xfId="43"/>
    <cellStyle name="Normal 2 4" xfId="44"/>
    <cellStyle name="Normal 2 5" xfId="45"/>
    <cellStyle name="Normal 2 6" xfId="46"/>
    <cellStyle name="Normal 2 7" xfId="47"/>
    <cellStyle name="Normal 2 8" xfId="48"/>
    <cellStyle name="Normal 2 9" xfId="49"/>
    <cellStyle name="Normal 3" xfId="50"/>
    <cellStyle name="Normal 3 2" xfId="51"/>
    <cellStyle name="Normal 3 3" xfId="52"/>
    <cellStyle name="Normal 3 4" xfId="53"/>
    <cellStyle name="Normal 3 5" xfId="54"/>
    <cellStyle name="Normal 3 6" xfId="55"/>
    <cellStyle name="Normal 3 7" xfId="56"/>
    <cellStyle name="Normal 3 8" xfId="57"/>
    <cellStyle name="Normal 3 9" xfId="58"/>
    <cellStyle name="Normal 4" xfId="59"/>
    <cellStyle name="Normal 5" xfId="60"/>
    <cellStyle name="Normal 6" xfId="61"/>
    <cellStyle name="Normal 6 2" xfId="62"/>
    <cellStyle name="Normal 6 3" xfId="63"/>
    <cellStyle name="Normal 6 4" xfId="64"/>
    <cellStyle name="Normal 6 5" xfId="65"/>
    <cellStyle name="Normal 7" xfId="66"/>
    <cellStyle name="Normal 7 2" xfId="67"/>
    <cellStyle name="Normal 7 3" xfId="68"/>
    <cellStyle name="Normal 7 4" xfId="69"/>
    <cellStyle name="Normal 8" xfId="70"/>
    <cellStyle name="Normal 8 2" xfId="71"/>
    <cellStyle name="Normal 9" xfId="72"/>
    <cellStyle name="Normal_Tabela broj 1" xfId="2"/>
    <cellStyle name="Note 2" xfId="73"/>
    <cellStyle name="Output 2" xfId="74"/>
    <cellStyle name="Title 2" xfId="75"/>
    <cellStyle name="Total 2" xfId="76"/>
    <cellStyle name="Warning Text 2" xfId="7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skalne%20i%20makroekonomske%20analize/Odeljenje%20za%20fiskalne%20i%20makroekonomske%20analize/INFORMACIJA%20OPSTINE%20I-VI%202017/ZBIRNI%20PREGLED%20OBRAZACA%20Tab%208%20jan%20jun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ACI"/>
      <sheetName val="PRIHODI ostvareno"/>
      <sheetName val="PRIHODI plan"/>
      <sheetName val="RASHODI izvrsenо"/>
      <sheetName val="Tab 1"/>
      <sheetName val="Tab 9"/>
    </sheetNames>
    <sheetDataSet>
      <sheetData sheetId="0"/>
      <sheetData sheetId="1"/>
      <sheetData sheetId="2">
        <row r="6">
          <cell r="H6">
            <v>641786</v>
          </cell>
        </row>
        <row r="7">
          <cell r="H7">
            <v>688246</v>
          </cell>
        </row>
        <row r="8">
          <cell r="H8">
            <v>1055631</v>
          </cell>
        </row>
        <row r="9">
          <cell r="H9">
            <v>535960</v>
          </cell>
        </row>
        <row r="10">
          <cell r="H10">
            <v>1445195</v>
          </cell>
        </row>
        <row r="11">
          <cell r="H11">
            <v>1159820</v>
          </cell>
        </row>
        <row r="12">
          <cell r="H12">
            <v>1020983</v>
          </cell>
        </row>
        <row r="13">
          <cell r="H13">
            <v>507105</v>
          </cell>
        </row>
        <row r="14">
          <cell r="H14">
            <v>567590</v>
          </cell>
        </row>
        <row r="15">
          <cell r="H15">
            <v>1426987</v>
          </cell>
        </row>
        <row r="16">
          <cell r="H16">
            <v>1210632</v>
          </cell>
        </row>
        <row r="17">
          <cell r="H17">
            <v>732195</v>
          </cell>
        </row>
        <row r="18">
          <cell r="H18">
            <v>981612</v>
          </cell>
        </row>
        <row r="19">
          <cell r="H19">
            <v>4389561</v>
          </cell>
        </row>
        <row r="20">
          <cell r="H20">
            <v>1007657</v>
          </cell>
        </row>
        <row r="21">
          <cell r="H21">
            <v>863999</v>
          </cell>
        </row>
        <row r="22">
          <cell r="H22">
            <v>759292</v>
          </cell>
        </row>
        <row r="23">
          <cell r="H23">
            <v>930502</v>
          </cell>
        </row>
        <row r="24">
          <cell r="H24">
            <v>1990661</v>
          </cell>
        </row>
        <row r="25">
          <cell r="H25">
            <v>526768</v>
          </cell>
        </row>
        <row r="26">
          <cell r="H26">
            <v>457078</v>
          </cell>
        </row>
        <row r="27">
          <cell r="H27">
            <v>962214</v>
          </cell>
        </row>
        <row r="28">
          <cell r="H28">
            <v>492394</v>
          </cell>
        </row>
        <row r="29">
          <cell r="H29">
            <v>304257</v>
          </cell>
        </row>
        <row r="30">
          <cell r="H30">
            <v>1071111</v>
          </cell>
        </row>
        <row r="31">
          <cell r="H31">
            <v>1199348</v>
          </cell>
        </row>
        <row r="32">
          <cell r="H32">
            <v>476810</v>
          </cell>
        </row>
        <row r="33">
          <cell r="H33">
            <v>2008758</v>
          </cell>
        </row>
        <row r="34">
          <cell r="H34">
            <v>529115</v>
          </cell>
        </row>
        <row r="35">
          <cell r="H35">
            <v>556845</v>
          </cell>
        </row>
        <row r="36">
          <cell r="H36">
            <v>826183</v>
          </cell>
        </row>
        <row r="37">
          <cell r="H37">
            <v>277000</v>
          </cell>
        </row>
        <row r="38">
          <cell r="H38">
            <v>2738393</v>
          </cell>
        </row>
        <row r="39">
          <cell r="H39">
            <v>822715</v>
          </cell>
        </row>
        <row r="40">
          <cell r="H40">
            <v>664422</v>
          </cell>
        </row>
        <row r="41">
          <cell r="H41">
            <v>485502</v>
          </cell>
        </row>
        <row r="42">
          <cell r="H42">
            <v>1029232</v>
          </cell>
        </row>
        <row r="44">
          <cell r="H44">
            <v>2019981</v>
          </cell>
        </row>
        <row r="45">
          <cell r="H45">
            <v>3658083</v>
          </cell>
        </row>
        <row r="46">
          <cell r="H46">
            <v>2461971</v>
          </cell>
        </row>
        <row r="47">
          <cell r="H47">
            <v>4967402</v>
          </cell>
        </row>
        <row r="48">
          <cell r="H48">
            <v>2928044</v>
          </cell>
        </row>
        <row r="49">
          <cell r="H49">
            <v>3079791</v>
          </cell>
        </row>
        <row r="50">
          <cell r="H50">
            <v>6461681</v>
          </cell>
        </row>
        <row r="52">
          <cell r="H52">
            <v>20763818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55"/>
  <sheetViews>
    <sheetView tabSelected="1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L39" sqref="L39"/>
    </sheetView>
  </sheetViews>
  <sheetFormatPr defaultRowHeight="14.25" x14ac:dyDescent="0.2"/>
  <cols>
    <col min="1" max="1" width="3.19921875" style="20" bestFit="1" customWidth="1"/>
    <col min="2" max="2" width="13.8984375" style="20" customWidth="1"/>
    <col min="3" max="3" width="9.59765625" style="20" customWidth="1"/>
    <col min="4" max="4" width="7.19921875" style="20" customWidth="1"/>
    <col min="5" max="5" width="9.69921875" style="20" customWidth="1"/>
    <col min="6" max="6" width="8.59765625" style="20" customWidth="1"/>
    <col min="7" max="7" width="8" style="20" customWidth="1"/>
    <col min="8" max="8" width="9" style="20" customWidth="1"/>
    <col min="10" max="10" width="2.3984375" hidden="1" customWidth="1"/>
  </cols>
  <sheetData>
    <row r="1" spans="1:10" ht="26.25" customHeight="1" x14ac:dyDescent="0.2">
      <c r="A1" s="97" t="s">
        <v>63</v>
      </c>
      <c r="B1" s="97"/>
      <c r="C1" s="97"/>
      <c r="D1" s="97"/>
      <c r="E1" s="97"/>
      <c r="F1" s="97"/>
      <c r="G1" s="97"/>
      <c r="H1" s="97"/>
    </row>
    <row r="2" spans="1:10" ht="15" thickBot="1" x14ac:dyDescent="0.25">
      <c r="A2" s="98" t="s">
        <v>55</v>
      </c>
      <c r="B2" s="98"/>
      <c r="C2" s="1"/>
      <c r="D2" s="2"/>
      <c r="E2" s="2"/>
      <c r="F2" s="2"/>
      <c r="G2" s="74" t="s">
        <v>0</v>
      </c>
      <c r="H2" s="2"/>
    </row>
    <row r="3" spans="1:10" ht="50.25" customHeight="1" thickTop="1" thickBot="1" x14ac:dyDescent="0.25">
      <c r="A3" s="44" t="s">
        <v>1</v>
      </c>
      <c r="B3" s="44" t="s">
        <v>2</v>
      </c>
      <c r="C3" s="45" t="s">
        <v>61</v>
      </c>
      <c r="D3" s="46" t="s">
        <v>3</v>
      </c>
      <c r="E3" s="96" t="s">
        <v>62</v>
      </c>
      <c r="F3" s="47" t="s">
        <v>57</v>
      </c>
      <c r="G3" s="48" t="s">
        <v>53</v>
      </c>
      <c r="H3" s="48" t="s">
        <v>54</v>
      </c>
    </row>
    <row r="4" spans="1:10" ht="15.75" thickTop="1" thickBot="1" x14ac:dyDescent="0.25">
      <c r="A4" s="3"/>
      <c r="B4" s="3">
        <v>1</v>
      </c>
      <c r="C4" s="3">
        <v>2</v>
      </c>
      <c r="D4" s="23">
        <v>3</v>
      </c>
      <c r="E4" s="26">
        <v>4</v>
      </c>
      <c r="F4" s="5">
        <v>5</v>
      </c>
      <c r="G4" s="4">
        <v>6</v>
      </c>
      <c r="H4" s="4">
        <v>7</v>
      </c>
    </row>
    <row r="5" spans="1:10" s="37" customFormat="1" ht="15" thickTop="1" x14ac:dyDescent="0.2">
      <c r="A5" s="30">
        <v>1</v>
      </c>
      <c r="B5" s="31" t="s">
        <v>45</v>
      </c>
      <c r="C5" s="32">
        <v>11643520</v>
      </c>
      <c r="D5" s="33">
        <f>'[1]PRIHODI plan'!H52</f>
        <v>20763818</v>
      </c>
      <c r="E5" s="34">
        <v>8908365</v>
      </c>
      <c r="F5" s="35">
        <f t="shared" ref="F5:F49" si="0">E5-C5</f>
        <v>-2735155</v>
      </c>
      <c r="G5" s="36">
        <f t="shared" ref="G5:G49" si="1">E5/C5-100%</f>
        <v>-0.23499999999999999</v>
      </c>
      <c r="H5" s="36">
        <f t="shared" ref="H5:H49" si="2">E5/D5</f>
        <v>0.42899999999999999</v>
      </c>
      <c r="J5" s="37" t="s">
        <v>56</v>
      </c>
    </row>
    <row r="6" spans="1:10" s="37" customFormat="1" x14ac:dyDescent="0.2">
      <c r="A6" s="75">
        <v>2</v>
      </c>
      <c r="B6" s="76" t="s">
        <v>49</v>
      </c>
      <c r="C6" s="77">
        <v>2324626</v>
      </c>
      <c r="D6" s="78">
        <f>'[1]PRIHODI plan'!H50</f>
        <v>6461681</v>
      </c>
      <c r="E6" s="79">
        <v>2480578</v>
      </c>
      <c r="F6" s="80">
        <f t="shared" si="0"/>
        <v>155952</v>
      </c>
      <c r="G6" s="81">
        <f t="shared" si="1"/>
        <v>6.7000000000000004E-2</v>
      </c>
      <c r="H6" s="82">
        <f t="shared" si="2"/>
        <v>0.38400000000000001</v>
      </c>
      <c r="J6" s="37" t="s">
        <v>56</v>
      </c>
    </row>
    <row r="7" spans="1:10" s="37" customFormat="1" x14ac:dyDescent="0.2">
      <c r="A7" s="38">
        <v>3</v>
      </c>
      <c r="B7" s="39" t="s">
        <v>46</v>
      </c>
      <c r="C7" s="32">
        <v>1984786</v>
      </c>
      <c r="D7" s="33">
        <f>'[1]PRIHODI plan'!H47</f>
        <v>4967402</v>
      </c>
      <c r="E7" s="41">
        <v>2149965</v>
      </c>
      <c r="F7" s="42">
        <f t="shared" si="0"/>
        <v>165179</v>
      </c>
      <c r="G7" s="40">
        <f t="shared" si="1"/>
        <v>8.3000000000000004E-2</v>
      </c>
      <c r="H7" s="40">
        <f t="shared" si="2"/>
        <v>0.433</v>
      </c>
      <c r="J7" s="37" t="s">
        <v>56</v>
      </c>
    </row>
    <row r="8" spans="1:10" s="37" customFormat="1" x14ac:dyDescent="0.2">
      <c r="A8" s="75">
        <v>4</v>
      </c>
      <c r="B8" s="76" t="s">
        <v>43</v>
      </c>
      <c r="C8" s="77">
        <v>1804080</v>
      </c>
      <c r="D8" s="78">
        <f>'[1]PRIHODI plan'!H45</f>
        <v>3658083</v>
      </c>
      <c r="E8" s="83">
        <v>1742728</v>
      </c>
      <c r="F8" s="84">
        <f t="shared" si="0"/>
        <v>-61352</v>
      </c>
      <c r="G8" s="82">
        <f t="shared" si="1"/>
        <v>-3.4000000000000002E-2</v>
      </c>
      <c r="H8" s="82">
        <f t="shared" si="2"/>
        <v>0.47599999999999998</v>
      </c>
      <c r="J8" s="37" t="s">
        <v>56</v>
      </c>
    </row>
    <row r="9" spans="1:10" s="37" customFormat="1" x14ac:dyDescent="0.2">
      <c r="A9" s="38">
        <v>5</v>
      </c>
      <c r="B9" s="43" t="s">
        <v>48</v>
      </c>
      <c r="C9" s="32">
        <v>1118331</v>
      </c>
      <c r="D9" s="33">
        <f>'[1]PRIHODI plan'!H49</f>
        <v>3079791</v>
      </c>
      <c r="E9" s="41">
        <v>1130425</v>
      </c>
      <c r="F9" s="42">
        <f t="shared" si="0"/>
        <v>12094</v>
      </c>
      <c r="G9" s="40">
        <f t="shared" si="1"/>
        <v>1.0999999999999999E-2</v>
      </c>
      <c r="H9" s="40">
        <f t="shared" si="2"/>
        <v>0.36699999999999999</v>
      </c>
      <c r="J9" s="37" t="s">
        <v>56</v>
      </c>
    </row>
    <row r="10" spans="1:10" s="37" customFormat="1" ht="14.25" customHeight="1" x14ac:dyDescent="0.2">
      <c r="A10" s="75">
        <v>6</v>
      </c>
      <c r="B10" s="76" t="s">
        <v>47</v>
      </c>
      <c r="C10" s="77">
        <v>1100681</v>
      </c>
      <c r="D10" s="78">
        <f>'[1]PRIHODI plan'!H48</f>
        <v>2928044</v>
      </c>
      <c r="E10" s="83">
        <v>1108040</v>
      </c>
      <c r="F10" s="84">
        <f t="shared" si="0"/>
        <v>7359</v>
      </c>
      <c r="G10" s="82">
        <f t="shared" si="1"/>
        <v>7.0000000000000001E-3</v>
      </c>
      <c r="H10" s="82">
        <f t="shared" si="2"/>
        <v>0.378</v>
      </c>
      <c r="J10" s="37" t="s">
        <v>56</v>
      </c>
    </row>
    <row r="11" spans="1:10" x14ac:dyDescent="0.2">
      <c r="A11" s="10">
        <v>7</v>
      </c>
      <c r="B11" s="11" t="s">
        <v>36</v>
      </c>
      <c r="C11" s="7">
        <v>1198414</v>
      </c>
      <c r="D11" s="24">
        <f>'[1]PRIHODI plan'!H38</f>
        <v>2738393</v>
      </c>
      <c r="E11" s="28">
        <v>1081594</v>
      </c>
      <c r="F11" s="13">
        <f t="shared" si="0"/>
        <v>-116820</v>
      </c>
      <c r="G11" s="12">
        <f t="shared" si="1"/>
        <v>-9.7000000000000003E-2</v>
      </c>
      <c r="H11" s="12">
        <f t="shared" si="2"/>
        <v>0.39500000000000002</v>
      </c>
      <c r="J11" s="37" t="s">
        <v>60</v>
      </c>
    </row>
    <row r="12" spans="1:10" s="37" customFormat="1" x14ac:dyDescent="0.2">
      <c r="A12" s="75">
        <v>8</v>
      </c>
      <c r="B12" s="76" t="s">
        <v>44</v>
      </c>
      <c r="C12" s="77">
        <v>861922</v>
      </c>
      <c r="D12" s="78">
        <f>'[1]PRIHODI plan'!H46</f>
        <v>2461971</v>
      </c>
      <c r="E12" s="83">
        <v>1024077</v>
      </c>
      <c r="F12" s="84">
        <f t="shared" si="0"/>
        <v>162155</v>
      </c>
      <c r="G12" s="82">
        <f t="shared" si="1"/>
        <v>0.188</v>
      </c>
      <c r="H12" s="82">
        <f t="shared" si="2"/>
        <v>0.41599999999999998</v>
      </c>
      <c r="J12" s="37" t="s">
        <v>56</v>
      </c>
    </row>
    <row r="13" spans="1:10" x14ac:dyDescent="0.2">
      <c r="A13" s="10">
        <v>9</v>
      </c>
      <c r="B13" s="11" t="s">
        <v>31</v>
      </c>
      <c r="C13" s="7">
        <v>724694</v>
      </c>
      <c r="D13" s="24">
        <f>'[1]PRIHODI plan'!H33</f>
        <v>2008758</v>
      </c>
      <c r="E13" s="28">
        <v>810309</v>
      </c>
      <c r="F13" s="13">
        <f t="shared" si="0"/>
        <v>85615</v>
      </c>
      <c r="G13" s="12">
        <f t="shared" si="1"/>
        <v>0.11799999999999999</v>
      </c>
      <c r="H13" s="12">
        <f t="shared" si="2"/>
        <v>0.40300000000000002</v>
      </c>
      <c r="J13" s="37" t="s">
        <v>60</v>
      </c>
    </row>
    <row r="14" spans="1:10" s="37" customFormat="1" x14ac:dyDescent="0.2">
      <c r="A14" s="75">
        <v>10</v>
      </c>
      <c r="B14" s="76" t="s">
        <v>42</v>
      </c>
      <c r="C14" s="77">
        <v>812496</v>
      </c>
      <c r="D14" s="78">
        <f>'[1]PRIHODI plan'!H44</f>
        <v>2019981</v>
      </c>
      <c r="E14" s="83">
        <v>801964</v>
      </c>
      <c r="F14" s="84">
        <f t="shared" si="0"/>
        <v>-10532</v>
      </c>
      <c r="G14" s="82">
        <f t="shared" si="1"/>
        <v>-1.2999999999999999E-2</v>
      </c>
      <c r="H14" s="82">
        <f t="shared" si="2"/>
        <v>0.39700000000000002</v>
      </c>
      <c r="J14" s="37" t="s">
        <v>56</v>
      </c>
    </row>
    <row r="15" spans="1:10" x14ac:dyDescent="0.2">
      <c r="A15" s="10">
        <v>11</v>
      </c>
      <c r="B15" s="14" t="s">
        <v>17</v>
      </c>
      <c r="C15" s="7">
        <v>797452</v>
      </c>
      <c r="D15" s="24">
        <f>'[1]PRIHODI plan'!H19</f>
        <v>4389561</v>
      </c>
      <c r="E15" s="29">
        <v>701774</v>
      </c>
      <c r="F15" s="15">
        <f t="shared" si="0"/>
        <v>-95678</v>
      </c>
      <c r="G15" s="16">
        <f t="shared" si="1"/>
        <v>-0.12</v>
      </c>
      <c r="H15" s="16">
        <f t="shared" si="2"/>
        <v>0.16</v>
      </c>
      <c r="J15" s="37" t="s">
        <v>60</v>
      </c>
    </row>
    <row r="16" spans="1:10" x14ac:dyDescent="0.2">
      <c r="A16" s="85">
        <v>12</v>
      </c>
      <c r="B16" s="86" t="s">
        <v>8</v>
      </c>
      <c r="C16" s="87">
        <v>639916</v>
      </c>
      <c r="D16" s="88">
        <f>'[1]PRIHODI plan'!H10</f>
        <v>1445195</v>
      </c>
      <c r="E16" s="89">
        <v>650695</v>
      </c>
      <c r="F16" s="90">
        <f t="shared" si="0"/>
        <v>10779</v>
      </c>
      <c r="G16" s="91">
        <f t="shared" si="1"/>
        <v>1.7000000000000001E-2</v>
      </c>
      <c r="H16" s="91">
        <f t="shared" si="2"/>
        <v>0.45</v>
      </c>
      <c r="J16" s="37" t="s">
        <v>60</v>
      </c>
    </row>
    <row r="17" spans="1:10" x14ac:dyDescent="0.2">
      <c r="A17" s="10">
        <v>13</v>
      </c>
      <c r="B17" s="11" t="s">
        <v>29</v>
      </c>
      <c r="C17" s="7">
        <v>336261</v>
      </c>
      <c r="D17" s="24">
        <f>'[1]PRIHODI plan'!H31</f>
        <v>1199348</v>
      </c>
      <c r="E17" s="28">
        <v>642072</v>
      </c>
      <c r="F17" s="13">
        <f t="shared" si="0"/>
        <v>305811</v>
      </c>
      <c r="G17" s="12">
        <f t="shared" si="1"/>
        <v>0.90900000000000003</v>
      </c>
      <c r="H17" s="12">
        <f t="shared" si="2"/>
        <v>0.53500000000000003</v>
      </c>
      <c r="J17" s="37" t="s">
        <v>60</v>
      </c>
    </row>
    <row r="18" spans="1:10" x14ac:dyDescent="0.2">
      <c r="A18" s="85">
        <v>14</v>
      </c>
      <c r="B18" s="86" t="s">
        <v>14</v>
      </c>
      <c r="C18" s="87">
        <v>531381</v>
      </c>
      <c r="D18" s="88">
        <f>'[1]PRIHODI plan'!H16</f>
        <v>1210632</v>
      </c>
      <c r="E18" s="89">
        <v>622264</v>
      </c>
      <c r="F18" s="90">
        <f t="shared" si="0"/>
        <v>90883</v>
      </c>
      <c r="G18" s="91">
        <f t="shared" si="1"/>
        <v>0.17100000000000001</v>
      </c>
      <c r="H18" s="91">
        <f t="shared" si="2"/>
        <v>0.51400000000000001</v>
      </c>
      <c r="J18" s="37" t="s">
        <v>60</v>
      </c>
    </row>
    <row r="19" spans="1:10" x14ac:dyDescent="0.2">
      <c r="A19" s="10">
        <v>15</v>
      </c>
      <c r="B19" s="11" t="s">
        <v>22</v>
      </c>
      <c r="C19" s="7">
        <v>506507</v>
      </c>
      <c r="D19" s="24">
        <f>'[1]PRIHODI plan'!H24</f>
        <v>1990661</v>
      </c>
      <c r="E19" s="28">
        <v>613765</v>
      </c>
      <c r="F19" s="13">
        <f t="shared" si="0"/>
        <v>107258</v>
      </c>
      <c r="G19" s="12">
        <f t="shared" si="1"/>
        <v>0.21199999999999999</v>
      </c>
      <c r="H19" s="12">
        <f t="shared" si="2"/>
        <v>0.308</v>
      </c>
      <c r="J19" s="37" t="s">
        <v>60</v>
      </c>
    </row>
    <row r="20" spans="1:10" x14ac:dyDescent="0.2">
      <c r="A20" s="85">
        <v>16</v>
      </c>
      <c r="B20" s="86" t="s">
        <v>13</v>
      </c>
      <c r="C20" s="87">
        <v>664628</v>
      </c>
      <c r="D20" s="88">
        <f>'[1]PRIHODI plan'!H15</f>
        <v>1426987</v>
      </c>
      <c r="E20" s="89">
        <v>533324</v>
      </c>
      <c r="F20" s="90">
        <f t="shared" si="0"/>
        <v>-131304</v>
      </c>
      <c r="G20" s="91">
        <f t="shared" si="1"/>
        <v>-0.19800000000000001</v>
      </c>
      <c r="H20" s="91">
        <f t="shared" si="2"/>
        <v>0.374</v>
      </c>
      <c r="J20" s="37" t="s">
        <v>60</v>
      </c>
    </row>
    <row r="21" spans="1:10" x14ac:dyDescent="0.2">
      <c r="A21" s="10">
        <v>17</v>
      </c>
      <c r="B21" s="11" t="s">
        <v>9</v>
      </c>
      <c r="C21" s="7">
        <v>430853</v>
      </c>
      <c r="D21" s="24">
        <f>'[1]PRIHODI plan'!H11</f>
        <v>1159820</v>
      </c>
      <c r="E21" s="28">
        <v>470049</v>
      </c>
      <c r="F21" s="13">
        <f t="shared" si="0"/>
        <v>39196</v>
      </c>
      <c r="G21" s="12">
        <f t="shared" si="1"/>
        <v>9.0999999999999998E-2</v>
      </c>
      <c r="H21" s="12">
        <f t="shared" si="2"/>
        <v>0.40500000000000003</v>
      </c>
      <c r="J21" s="37" t="s">
        <v>60</v>
      </c>
    </row>
    <row r="22" spans="1:10" x14ac:dyDescent="0.2">
      <c r="A22" s="85">
        <v>18</v>
      </c>
      <c r="B22" s="86" t="s">
        <v>28</v>
      </c>
      <c r="C22" s="87">
        <v>393055</v>
      </c>
      <c r="D22" s="88">
        <f>'[1]PRIHODI plan'!H30</f>
        <v>1071111</v>
      </c>
      <c r="E22" s="89">
        <v>428132</v>
      </c>
      <c r="F22" s="90">
        <f t="shared" si="0"/>
        <v>35077</v>
      </c>
      <c r="G22" s="91">
        <f t="shared" si="1"/>
        <v>8.8999999999999996E-2</v>
      </c>
      <c r="H22" s="91">
        <f t="shared" si="2"/>
        <v>0.4</v>
      </c>
      <c r="J22" s="37" t="s">
        <v>60</v>
      </c>
    </row>
    <row r="23" spans="1:10" x14ac:dyDescent="0.2">
      <c r="A23" s="10">
        <v>19</v>
      </c>
      <c r="B23" s="11" t="s">
        <v>21</v>
      </c>
      <c r="C23" s="7">
        <v>386268</v>
      </c>
      <c r="D23" s="24">
        <f>'[1]PRIHODI plan'!H23</f>
        <v>930502</v>
      </c>
      <c r="E23" s="28">
        <v>424326</v>
      </c>
      <c r="F23" s="13">
        <f t="shared" si="0"/>
        <v>38058</v>
      </c>
      <c r="G23" s="12">
        <f t="shared" si="1"/>
        <v>9.9000000000000005E-2</v>
      </c>
      <c r="H23" s="12">
        <f t="shared" si="2"/>
        <v>0.45600000000000002</v>
      </c>
      <c r="J23" s="37" t="s">
        <v>60</v>
      </c>
    </row>
    <row r="24" spans="1:10" x14ac:dyDescent="0.2">
      <c r="A24" s="85">
        <v>20</v>
      </c>
      <c r="B24" s="86" t="s">
        <v>40</v>
      </c>
      <c r="C24" s="87">
        <v>383195</v>
      </c>
      <c r="D24" s="88">
        <f>'[1]PRIHODI plan'!H42</f>
        <v>1029232</v>
      </c>
      <c r="E24" s="89">
        <v>394620</v>
      </c>
      <c r="F24" s="90">
        <f t="shared" si="0"/>
        <v>11425</v>
      </c>
      <c r="G24" s="91">
        <f t="shared" si="1"/>
        <v>0.03</v>
      </c>
      <c r="H24" s="91">
        <f t="shared" si="2"/>
        <v>0.38300000000000001</v>
      </c>
      <c r="J24" s="37" t="s">
        <v>60</v>
      </c>
    </row>
    <row r="25" spans="1:10" x14ac:dyDescent="0.2">
      <c r="A25" s="10">
        <v>21</v>
      </c>
      <c r="B25" s="11" t="s">
        <v>6</v>
      </c>
      <c r="C25" s="7">
        <v>474320</v>
      </c>
      <c r="D25" s="24">
        <f>'[1]PRIHODI plan'!H8</f>
        <v>1055631</v>
      </c>
      <c r="E25" s="28">
        <v>393274</v>
      </c>
      <c r="F25" s="13">
        <f t="shared" si="0"/>
        <v>-81046</v>
      </c>
      <c r="G25" s="12">
        <f t="shared" si="1"/>
        <v>-0.17100000000000001</v>
      </c>
      <c r="H25" s="12">
        <f t="shared" si="2"/>
        <v>0.373</v>
      </c>
      <c r="J25" s="37" t="s">
        <v>60</v>
      </c>
    </row>
    <row r="26" spans="1:10" x14ac:dyDescent="0.2">
      <c r="A26" s="85">
        <v>22</v>
      </c>
      <c r="B26" s="86" t="s">
        <v>16</v>
      </c>
      <c r="C26" s="87">
        <v>268664</v>
      </c>
      <c r="D26" s="88">
        <f>'[1]PRIHODI plan'!H18</f>
        <v>981612</v>
      </c>
      <c r="E26" s="89">
        <v>387368</v>
      </c>
      <c r="F26" s="90">
        <f t="shared" si="0"/>
        <v>118704</v>
      </c>
      <c r="G26" s="91">
        <f t="shared" si="1"/>
        <v>0.442</v>
      </c>
      <c r="H26" s="91">
        <f t="shared" si="2"/>
        <v>0.39500000000000002</v>
      </c>
      <c r="J26" s="37" t="s">
        <v>60</v>
      </c>
    </row>
    <row r="27" spans="1:10" x14ac:dyDescent="0.2">
      <c r="A27" s="10">
        <v>23</v>
      </c>
      <c r="B27" s="11" t="s">
        <v>37</v>
      </c>
      <c r="C27" s="7">
        <v>386971</v>
      </c>
      <c r="D27" s="24">
        <f>'[1]PRIHODI plan'!H39</f>
        <v>822715</v>
      </c>
      <c r="E27" s="28">
        <v>368896</v>
      </c>
      <c r="F27" s="13">
        <f t="shared" si="0"/>
        <v>-18075</v>
      </c>
      <c r="G27" s="12">
        <f t="shared" si="1"/>
        <v>-4.7E-2</v>
      </c>
      <c r="H27" s="12">
        <f t="shared" si="2"/>
        <v>0.44800000000000001</v>
      </c>
      <c r="J27" s="37" t="s">
        <v>60</v>
      </c>
    </row>
    <row r="28" spans="1:10" x14ac:dyDescent="0.2">
      <c r="A28" s="85">
        <v>24</v>
      </c>
      <c r="B28" s="86" t="s">
        <v>5</v>
      </c>
      <c r="C28" s="87">
        <v>233780</v>
      </c>
      <c r="D28" s="88">
        <f>'[1]PRIHODI plan'!H7</f>
        <v>688246</v>
      </c>
      <c r="E28" s="89">
        <v>325737</v>
      </c>
      <c r="F28" s="90">
        <f t="shared" si="0"/>
        <v>91957</v>
      </c>
      <c r="G28" s="91">
        <f t="shared" si="1"/>
        <v>0.39300000000000002</v>
      </c>
      <c r="H28" s="91">
        <f t="shared" si="2"/>
        <v>0.47299999999999998</v>
      </c>
      <c r="J28" s="37" t="s">
        <v>60</v>
      </c>
    </row>
    <row r="29" spans="1:10" x14ac:dyDescent="0.2">
      <c r="A29" s="10">
        <v>25</v>
      </c>
      <c r="B29" s="11" t="s">
        <v>32</v>
      </c>
      <c r="C29" s="7">
        <v>349239</v>
      </c>
      <c r="D29" s="24">
        <f>'[1]PRIHODI plan'!H34</f>
        <v>529115</v>
      </c>
      <c r="E29" s="28">
        <v>325393</v>
      </c>
      <c r="F29" s="13">
        <f t="shared" si="0"/>
        <v>-23846</v>
      </c>
      <c r="G29" s="12">
        <f t="shared" si="1"/>
        <v>-6.8000000000000005E-2</v>
      </c>
      <c r="H29" s="12">
        <f t="shared" si="2"/>
        <v>0.61499999999999999</v>
      </c>
      <c r="J29" s="37" t="s">
        <v>60</v>
      </c>
    </row>
    <row r="30" spans="1:10" x14ac:dyDescent="0.2">
      <c r="A30" s="85">
        <v>26</v>
      </c>
      <c r="B30" s="86" t="s">
        <v>19</v>
      </c>
      <c r="C30" s="87">
        <v>343845</v>
      </c>
      <c r="D30" s="88">
        <f>'[1]PRIHODI plan'!H21</f>
        <v>863999</v>
      </c>
      <c r="E30" s="89">
        <v>313777</v>
      </c>
      <c r="F30" s="90">
        <f t="shared" si="0"/>
        <v>-30068</v>
      </c>
      <c r="G30" s="91">
        <f t="shared" si="1"/>
        <v>-8.6999999999999994E-2</v>
      </c>
      <c r="H30" s="91">
        <f t="shared" si="2"/>
        <v>0.36299999999999999</v>
      </c>
      <c r="J30" s="37" t="s">
        <v>60</v>
      </c>
    </row>
    <row r="31" spans="1:10" x14ac:dyDescent="0.2">
      <c r="A31" s="10">
        <v>27</v>
      </c>
      <c r="B31" s="11" t="s">
        <v>18</v>
      </c>
      <c r="C31" s="7">
        <v>162229</v>
      </c>
      <c r="D31" s="24">
        <f>'[1]PRIHODI plan'!H20</f>
        <v>1007657</v>
      </c>
      <c r="E31" s="28">
        <v>310240</v>
      </c>
      <c r="F31" s="13">
        <f t="shared" si="0"/>
        <v>148011</v>
      </c>
      <c r="G31" s="12">
        <f t="shared" si="1"/>
        <v>0.91200000000000003</v>
      </c>
      <c r="H31" s="12">
        <f t="shared" si="2"/>
        <v>0.308</v>
      </c>
      <c r="J31" s="37" t="s">
        <v>60</v>
      </c>
    </row>
    <row r="32" spans="1:10" x14ac:dyDescent="0.2">
      <c r="A32" s="85">
        <v>28</v>
      </c>
      <c r="B32" s="86" t="s">
        <v>15</v>
      </c>
      <c r="C32" s="87">
        <v>274897</v>
      </c>
      <c r="D32" s="88">
        <f>'[1]PRIHODI plan'!H17</f>
        <v>732195</v>
      </c>
      <c r="E32" s="89">
        <v>301606</v>
      </c>
      <c r="F32" s="90">
        <f t="shared" si="0"/>
        <v>26709</v>
      </c>
      <c r="G32" s="91">
        <f t="shared" si="1"/>
        <v>9.7000000000000003E-2</v>
      </c>
      <c r="H32" s="91">
        <f t="shared" si="2"/>
        <v>0.41199999999999998</v>
      </c>
      <c r="J32" s="37" t="s">
        <v>60</v>
      </c>
    </row>
    <row r="33" spans="1:10" x14ac:dyDescent="0.2">
      <c r="A33" s="10">
        <v>29</v>
      </c>
      <c r="B33" s="11" t="s">
        <v>20</v>
      </c>
      <c r="C33" s="7">
        <v>316765</v>
      </c>
      <c r="D33" s="24">
        <f>'[1]PRIHODI plan'!H22</f>
        <v>759292</v>
      </c>
      <c r="E33" s="28">
        <v>296464</v>
      </c>
      <c r="F33" s="13">
        <f t="shared" si="0"/>
        <v>-20301</v>
      </c>
      <c r="G33" s="12">
        <f t="shared" si="1"/>
        <v>-6.4000000000000001E-2</v>
      </c>
      <c r="H33" s="12">
        <f t="shared" si="2"/>
        <v>0.39</v>
      </c>
      <c r="J33" s="37" t="s">
        <v>60</v>
      </c>
    </row>
    <row r="34" spans="1:10" x14ac:dyDescent="0.2">
      <c r="A34" s="85">
        <v>30</v>
      </c>
      <c r="B34" s="86" t="s">
        <v>25</v>
      </c>
      <c r="C34" s="87">
        <v>277845</v>
      </c>
      <c r="D34" s="88">
        <f>'[1]PRIHODI plan'!H27</f>
        <v>962214</v>
      </c>
      <c r="E34" s="89">
        <v>293682</v>
      </c>
      <c r="F34" s="90">
        <f t="shared" si="0"/>
        <v>15837</v>
      </c>
      <c r="G34" s="91">
        <f t="shared" si="1"/>
        <v>5.7000000000000002E-2</v>
      </c>
      <c r="H34" s="91">
        <f t="shared" si="2"/>
        <v>0.30499999999999999</v>
      </c>
      <c r="J34" s="37" t="s">
        <v>60</v>
      </c>
    </row>
    <row r="35" spans="1:10" x14ac:dyDescent="0.2">
      <c r="A35" s="10">
        <v>31</v>
      </c>
      <c r="B35" s="11" t="s">
        <v>34</v>
      </c>
      <c r="C35" s="7">
        <v>242054</v>
      </c>
      <c r="D35" s="24">
        <f>'[1]PRIHODI plan'!H36</f>
        <v>826183</v>
      </c>
      <c r="E35" s="28">
        <v>275830</v>
      </c>
      <c r="F35" s="13">
        <f t="shared" si="0"/>
        <v>33776</v>
      </c>
      <c r="G35" s="12">
        <f t="shared" si="1"/>
        <v>0.14000000000000001</v>
      </c>
      <c r="H35" s="12">
        <f t="shared" si="2"/>
        <v>0.33400000000000002</v>
      </c>
      <c r="J35" s="37" t="s">
        <v>60</v>
      </c>
    </row>
    <row r="36" spans="1:10" x14ac:dyDescent="0.2">
      <c r="A36" s="85">
        <v>32</v>
      </c>
      <c r="B36" s="86" t="s">
        <v>4</v>
      </c>
      <c r="C36" s="87">
        <v>307630</v>
      </c>
      <c r="D36" s="88">
        <f>'[1]PRIHODI plan'!H6</f>
        <v>641786</v>
      </c>
      <c r="E36" s="89">
        <v>258333</v>
      </c>
      <c r="F36" s="90">
        <f t="shared" si="0"/>
        <v>-49297</v>
      </c>
      <c r="G36" s="91">
        <f t="shared" si="1"/>
        <v>-0.16</v>
      </c>
      <c r="H36" s="91">
        <f t="shared" si="2"/>
        <v>0.40300000000000002</v>
      </c>
      <c r="J36" s="37" t="s">
        <v>60</v>
      </c>
    </row>
    <row r="37" spans="1:10" x14ac:dyDescent="0.2">
      <c r="A37" s="10">
        <v>33</v>
      </c>
      <c r="B37" s="11" t="s">
        <v>10</v>
      </c>
      <c r="C37" s="7">
        <v>275557</v>
      </c>
      <c r="D37" s="24">
        <f>'[1]PRIHODI plan'!H12</f>
        <v>1020983</v>
      </c>
      <c r="E37" s="28">
        <v>228068</v>
      </c>
      <c r="F37" s="13">
        <f t="shared" si="0"/>
        <v>-47489</v>
      </c>
      <c r="G37" s="12">
        <f t="shared" si="1"/>
        <v>-0.17199999999999999</v>
      </c>
      <c r="H37" s="12">
        <f t="shared" si="2"/>
        <v>0.223</v>
      </c>
      <c r="J37" s="37" t="s">
        <v>60</v>
      </c>
    </row>
    <row r="38" spans="1:10" x14ac:dyDescent="0.2">
      <c r="A38" s="85">
        <v>34</v>
      </c>
      <c r="B38" s="86" t="s">
        <v>33</v>
      </c>
      <c r="C38" s="87">
        <v>187336</v>
      </c>
      <c r="D38" s="88">
        <f>'[1]PRIHODI plan'!H35</f>
        <v>556845</v>
      </c>
      <c r="E38" s="89">
        <v>210137</v>
      </c>
      <c r="F38" s="90">
        <f t="shared" si="0"/>
        <v>22801</v>
      </c>
      <c r="G38" s="91">
        <f t="shared" si="1"/>
        <v>0.122</v>
      </c>
      <c r="H38" s="91">
        <f t="shared" si="2"/>
        <v>0.377</v>
      </c>
      <c r="J38" s="37" t="s">
        <v>60</v>
      </c>
    </row>
    <row r="39" spans="1:10" x14ac:dyDescent="0.2">
      <c r="A39" s="10">
        <v>35</v>
      </c>
      <c r="B39" s="11" t="s">
        <v>12</v>
      </c>
      <c r="C39" s="7">
        <v>221164</v>
      </c>
      <c r="D39" s="24">
        <f>'[1]PRIHODI plan'!H14</f>
        <v>567590</v>
      </c>
      <c r="E39" s="28">
        <v>208986</v>
      </c>
      <c r="F39" s="13">
        <f t="shared" si="0"/>
        <v>-12178</v>
      </c>
      <c r="G39" s="12">
        <f t="shared" si="1"/>
        <v>-5.5E-2</v>
      </c>
      <c r="H39" s="12">
        <f t="shared" si="2"/>
        <v>0.36799999999999999</v>
      </c>
      <c r="J39" s="37" t="s">
        <v>60</v>
      </c>
    </row>
    <row r="40" spans="1:10" x14ac:dyDescent="0.2">
      <c r="A40" s="85">
        <v>36</v>
      </c>
      <c r="B40" s="86" t="s">
        <v>11</v>
      </c>
      <c r="C40" s="87">
        <v>204001</v>
      </c>
      <c r="D40" s="88">
        <f>'[1]PRIHODI plan'!H13</f>
        <v>507105</v>
      </c>
      <c r="E40" s="89">
        <v>207626</v>
      </c>
      <c r="F40" s="90">
        <f t="shared" si="0"/>
        <v>3625</v>
      </c>
      <c r="G40" s="91">
        <f t="shared" si="1"/>
        <v>1.7999999999999999E-2</v>
      </c>
      <c r="H40" s="91">
        <f t="shared" si="2"/>
        <v>0.40899999999999997</v>
      </c>
      <c r="J40" s="37" t="s">
        <v>60</v>
      </c>
    </row>
    <row r="41" spans="1:10" x14ac:dyDescent="0.2">
      <c r="A41" s="10">
        <v>37</v>
      </c>
      <c r="B41" s="11" t="s">
        <v>38</v>
      </c>
      <c r="C41" s="22">
        <v>183202</v>
      </c>
      <c r="D41" s="25">
        <f>'[1]PRIHODI plan'!H40</f>
        <v>664422</v>
      </c>
      <c r="E41" s="28">
        <v>203442</v>
      </c>
      <c r="F41" s="13">
        <f t="shared" si="0"/>
        <v>20240</v>
      </c>
      <c r="G41" s="12">
        <f t="shared" si="1"/>
        <v>0.11</v>
      </c>
      <c r="H41" s="12">
        <f t="shared" si="2"/>
        <v>0.30599999999999999</v>
      </c>
      <c r="J41" s="37" t="s">
        <v>60</v>
      </c>
    </row>
    <row r="42" spans="1:10" x14ac:dyDescent="0.2">
      <c r="A42" s="85">
        <v>38</v>
      </c>
      <c r="B42" s="92" t="s">
        <v>39</v>
      </c>
      <c r="C42" s="87">
        <v>168538</v>
      </c>
      <c r="D42" s="88">
        <f>'[1]PRIHODI plan'!H41</f>
        <v>485502</v>
      </c>
      <c r="E42" s="93">
        <v>190545</v>
      </c>
      <c r="F42" s="94">
        <f t="shared" si="0"/>
        <v>22007</v>
      </c>
      <c r="G42" s="95">
        <f t="shared" si="1"/>
        <v>0.13100000000000001</v>
      </c>
      <c r="H42" s="95">
        <f t="shared" si="2"/>
        <v>0.39200000000000002</v>
      </c>
      <c r="J42" s="37" t="s">
        <v>60</v>
      </c>
    </row>
    <row r="43" spans="1:10" x14ac:dyDescent="0.2">
      <c r="A43" s="10">
        <v>39</v>
      </c>
      <c r="B43" s="6" t="s">
        <v>7</v>
      </c>
      <c r="C43" s="7">
        <v>185357</v>
      </c>
      <c r="D43" s="24">
        <f>'[1]PRIHODI plan'!H9</f>
        <v>535960</v>
      </c>
      <c r="E43" s="27">
        <v>187508</v>
      </c>
      <c r="F43" s="8">
        <f t="shared" si="0"/>
        <v>2151</v>
      </c>
      <c r="G43" s="9">
        <f t="shared" si="1"/>
        <v>1.2E-2</v>
      </c>
      <c r="H43" s="9">
        <f t="shared" si="2"/>
        <v>0.35</v>
      </c>
      <c r="J43" s="37" t="s">
        <v>60</v>
      </c>
    </row>
    <row r="44" spans="1:10" x14ac:dyDescent="0.2">
      <c r="A44" s="85">
        <v>40</v>
      </c>
      <c r="B44" s="86" t="s">
        <v>30</v>
      </c>
      <c r="C44" s="87">
        <v>212444</v>
      </c>
      <c r="D44" s="88">
        <f>'[1]PRIHODI plan'!H32</f>
        <v>476810</v>
      </c>
      <c r="E44" s="89">
        <v>183485</v>
      </c>
      <c r="F44" s="90">
        <f t="shared" si="0"/>
        <v>-28959</v>
      </c>
      <c r="G44" s="91">
        <f t="shared" si="1"/>
        <v>-0.13600000000000001</v>
      </c>
      <c r="H44" s="91">
        <f t="shared" si="2"/>
        <v>0.38500000000000001</v>
      </c>
      <c r="J44" s="37" t="s">
        <v>60</v>
      </c>
    </row>
    <row r="45" spans="1:10" x14ac:dyDescent="0.2">
      <c r="A45" s="10">
        <v>41</v>
      </c>
      <c r="B45" s="11" t="s">
        <v>24</v>
      </c>
      <c r="C45" s="7">
        <v>171204</v>
      </c>
      <c r="D45" s="24">
        <f>'[1]PRIHODI plan'!H26</f>
        <v>457078</v>
      </c>
      <c r="E45" s="28">
        <v>167730</v>
      </c>
      <c r="F45" s="13">
        <f t="shared" si="0"/>
        <v>-3474</v>
      </c>
      <c r="G45" s="12">
        <f t="shared" si="1"/>
        <v>-0.02</v>
      </c>
      <c r="H45" s="12">
        <f t="shared" si="2"/>
        <v>0.36699999999999999</v>
      </c>
      <c r="J45" s="37" t="s">
        <v>60</v>
      </c>
    </row>
    <row r="46" spans="1:10" x14ac:dyDescent="0.2">
      <c r="A46" s="85">
        <v>42</v>
      </c>
      <c r="B46" s="86" t="s">
        <v>26</v>
      </c>
      <c r="C46" s="87">
        <v>368645</v>
      </c>
      <c r="D46" s="88">
        <f>'[1]PRIHODI plan'!H28</f>
        <v>492394</v>
      </c>
      <c r="E46" s="89">
        <v>166758</v>
      </c>
      <c r="F46" s="90">
        <f t="shared" si="0"/>
        <v>-201887</v>
      </c>
      <c r="G46" s="12">
        <f t="shared" si="1"/>
        <v>-0.54800000000000004</v>
      </c>
      <c r="H46" s="91">
        <f t="shared" si="2"/>
        <v>0.33900000000000002</v>
      </c>
      <c r="J46" s="37" t="s">
        <v>60</v>
      </c>
    </row>
    <row r="47" spans="1:10" x14ac:dyDescent="0.2">
      <c r="A47" s="10">
        <v>43</v>
      </c>
      <c r="B47" s="11" t="s">
        <v>23</v>
      </c>
      <c r="C47" s="7">
        <v>160761</v>
      </c>
      <c r="D47" s="24">
        <f>'[1]PRIHODI plan'!H25</f>
        <v>526768</v>
      </c>
      <c r="E47" s="28">
        <v>149336</v>
      </c>
      <c r="F47" s="13">
        <f t="shared" si="0"/>
        <v>-11425</v>
      </c>
      <c r="G47" s="12">
        <f t="shared" si="1"/>
        <v>-7.0999999999999994E-2</v>
      </c>
      <c r="H47" s="12">
        <f t="shared" si="2"/>
        <v>0.28299999999999997</v>
      </c>
      <c r="J47" s="37" t="s">
        <v>60</v>
      </c>
    </row>
    <row r="48" spans="1:10" x14ac:dyDescent="0.2">
      <c r="A48" s="85">
        <v>44</v>
      </c>
      <c r="B48" s="86" t="s">
        <v>35</v>
      </c>
      <c r="C48" s="87">
        <v>134548</v>
      </c>
      <c r="D48" s="88">
        <f>'[1]PRIHODI plan'!H37</f>
        <v>277000</v>
      </c>
      <c r="E48" s="89">
        <v>129501</v>
      </c>
      <c r="F48" s="90">
        <f t="shared" si="0"/>
        <v>-5047</v>
      </c>
      <c r="G48" s="91">
        <f t="shared" si="1"/>
        <v>-3.7999999999999999E-2</v>
      </c>
      <c r="H48" s="91">
        <f t="shared" si="2"/>
        <v>0.46800000000000003</v>
      </c>
      <c r="J48" s="37" t="s">
        <v>60</v>
      </c>
    </row>
    <row r="49" spans="1:10" ht="15" thickBot="1" x14ac:dyDescent="0.25">
      <c r="A49" s="49">
        <v>45</v>
      </c>
      <c r="B49" s="17" t="s">
        <v>27</v>
      </c>
      <c r="C49" s="50">
        <v>126700</v>
      </c>
      <c r="D49" s="51">
        <f>'[1]PRIHODI plan'!H29</f>
        <v>304257</v>
      </c>
      <c r="E49" s="52">
        <v>121783</v>
      </c>
      <c r="F49" s="18">
        <f t="shared" si="0"/>
        <v>-4917</v>
      </c>
      <c r="G49" s="19">
        <f t="shared" si="1"/>
        <v>-3.9E-2</v>
      </c>
      <c r="H49" s="19">
        <f t="shared" si="2"/>
        <v>0.4</v>
      </c>
      <c r="J49" s="37" t="s">
        <v>60</v>
      </c>
    </row>
    <row r="50" spans="1:10" ht="15.75" thickTop="1" thickBot="1" x14ac:dyDescent="0.25">
      <c r="A50" s="53" t="s">
        <v>41</v>
      </c>
      <c r="B50" s="54" t="s">
        <v>58</v>
      </c>
      <c r="C50" s="55">
        <f>SUMIF($J5:$J49,"о",C5:C49)</f>
        <v>13230320</v>
      </c>
      <c r="D50" s="56">
        <f t="shared" ref="D50:E50" si="3">SUMIF($J5:$J49,"о",D5:D49)</f>
        <v>37343559</v>
      </c>
      <c r="E50" s="57">
        <f t="shared" si="3"/>
        <v>13578429</v>
      </c>
      <c r="F50" s="58">
        <f t="shared" ref="F50:F51" si="4">E50-C50</f>
        <v>348109</v>
      </c>
      <c r="G50" s="59">
        <f t="shared" ref="G50:G51" si="5">E50/C50-100%</f>
        <v>2.5999999999999999E-2</v>
      </c>
      <c r="H50" s="59">
        <f t="shared" ref="H50:H51" si="6">E50/D50</f>
        <v>0.36399999999999999</v>
      </c>
    </row>
    <row r="51" spans="1:10" ht="15.75" thickTop="1" thickBot="1" x14ac:dyDescent="0.25">
      <c r="A51" s="60" t="s">
        <v>50</v>
      </c>
      <c r="B51" s="61" t="s">
        <v>59</v>
      </c>
      <c r="C51" s="62">
        <f>SUMIF($J5:$J49,"Г",C5:C49)</f>
        <v>21650442</v>
      </c>
      <c r="D51" s="63">
        <f t="shared" ref="D51:E51" si="7">SUMIF($J5:$J49,"Г",D5:D49)</f>
        <v>46340771</v>
      </c>
      <c r="E51" s="64">
        <f t="shared" si="7"/>
        <v>19346142</v>
      </c>
      <c r="F51" s="65">
        <f t="shared" si="4"/>
        <v>-2304300</v>
      </c>
      <c r="G51" s="66">
        <f t="shared" si="5"/>
        <v>-0.106</v>
      </c>
      <c r="H51" s="66">
        <f t="shared" si="6"/>
        <v>0.41699999999999998</v>
      </c>
    </row>
    <row r="52" spans="1:10" ht="15.75" thickTop="1" thickBot="1" x14ac:dyDescent="0.25">
      <c r="A52" s="67" t="s">
        <v>51</v>
      </c>
      <c r="B52" s="68" t="s">
        <v>52</v>
      </c>
      <c r="C52" s="69">
        <f>C50+C51</f>
        <v>34880762</v>
      </c>
      <c r="D52" s="70">
        <f t="shared" ref="D52:E52" si="8">D50+D51</f>
        <v>83684330</v>
      </c>
      <c r="E52" s="71">
        <f t="shared" si="8"/>
        <v>32924571</v>
      </c>
      <c r="F52" s="72">
        <f>E52-C52</f>
        <v>-1956191</v>
      </c>
      <c r="G52" s="73">
        <f>E52/C52-100%</f>
        <v>-5.6000000000000001E-2</v>
      </c>
      <c r="H52" s="73">
        <f>E52/D52</f>
        <v>0.39300000000000002</v>
      </c>
    </row>
    <row r="53" spans="1:10" ht="15" thickTop="1" x14ac:dyDescent="0.2"/>
    <row r="54" spans="1:10" x14ac:dyDescent="0.2">
      <c r="C54" s="21"/>
      <c r="E54" s="21"/>
      <c r="F54" s="21"/>
      <c r="G54" s="21"/>
    </row>
    <row r="55" spans="1:10" x14ac:dyDescent="0.2">
      <c r="C55" s="21"/>
      <c r="E55" s="21"/>
      <c r="F55" s="21"/>
      <c r="G55" s="21"/>
      <c r="H55" s="21"/>
    </row>
  </sheetData>
  <sortState ref="A6:J50">
    <sortCondition descending="1" ref="E6:E50"/>
  </sortState>
  <mergeCells count="2">
    <mergeCell ref="A1:H1"/>
    <mergeCell ref="A2:B2"/>
  </mergeCells>
  <conditionalFormatting sqref="H5:H52">
    <cfRule type="cellIs" dxfId="0" priority="2" stopIfTrue="1" operator="greaterThan">
      <formula>1</formula>
    </cfRule>
  </conditionalFormatting>
  <conditionalFormatting sqref="G5:G52">
    <cfRule type="iconSet" priority="1">
      <iconSet iconSet="3Arrows">
        <cfvo type="percent" val="0"/>
        <cfvo type="num" val="0"/>
        <cfvo type="num" val="0"/>
      </iconSet>
    </cfRule>
  </conditionalFormatting>
  <printOptions horizontalCentered="1"/>
  <pageMargins left="0" right="0" top="0" bottom="0" header="0.31496062992125984" footer="0.31496062992125984"/>
  <pageSetup paperSize="9" scale="98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Tabеla 1 </vt:lpstr>
      <vt:lpstr>'Tabеla 1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Petrana Odavic</dc:creator>
  <cp:lastModifiedBy>Petrana Odavic</cp:lastModifiedBy>
  <cp:lastPrinted>2017-10-17T09:41:10Z</cp:lastPrinted>
  <dcterms:created xsi:type="dcterms:W3CDTF">2017-10-13T11:50:00Z</dcterms:created>
  <dcterms:modified xsi:type="dcterms:W3CDTF">2017-11-08T12:46:30Z</dcterms:modified>
</cp:coreProperties>
</file>