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1040" windowWidth="19440" windowHeight="8265" activeTab="8"/>
  </bookViews>
  <sheets>
    <sheet name="Tab 1 " sheetId="8" r:id="rId1"/>
    <sheet name="Tab 2 " sheetId="7" r:id="rId2"/>
    <sheet name="Тab 3 " sheetId="6" r:id="rId3"/>
    <sheet name="Tab 4" sheetId="5" r:id="rId4"/>
    <sheet name="Tab 5 " sheetId="4" r:id="rId5"/>
    <sheet name="Tab 6" sheetId="9" r:id="rId6"/>
    <sheet name="Tab 7 " sheetId="18" r:id="rId7"/>
    <sheet name="Tab 8 " sheetId="12" r:id="rId8"/>
    <sheet name="Tab 9" sheetId="13" r:id="rId9"/>
  </sheets>
  <definedNames>
    <definedName name="_xlnm.Print_Area" localSheetId="0">'Tab 1 '!$B$1:$H$36</definedName>
    <definedName name="_xlnm.Print_Area" localSheetId="1">'Tab 2 '!$B$2:$R$24</definedName>
    <definedName name="_xlnm.Print_Area" localSheetId="3">'Tab 4'!$B$1:$H$22</definedName>
    <definedName name="_xlnm.Print_Area" localSheetId="4">'Tab 5 '!$B$1:$K$60</definedName>
    <definedName name="_xlnm.Print_Area" localSheetId="5">'Tab 6'!$B$1:$L$52</definedName>
    <definedName name="_xlnm.Print_Area" localSheetId="6">'Tab 7 '!$B$1:$J$64</definedName>
    <definedName name="_xlnm.Print_Area" localSheetId="7">'Tab 8 '!$C$1:$G$19</definedName>
    <definedName name="_xlnm.Print_Area" localSheetId="8">'Tab 9'!$B$1:$M$54</definedName>
    <definedName name="_xlnm.Print_Area" localSheetId="2">'Тab 3 '!$B$1:$H$30</definedName>
    <definedName name="_xlnm.Print_Titles" localSheetId="6">'Tab 7 '!$3:$5</definedName>
    <definedName name="Results" localSheetId="0">#REF!</definedName>
    <definedName name="Results" localSheetId="1">#REF!</definedName>
    <definedName name="Results" localSheetId="3">#REF!</definedName>
    <definedName name="Results" localSheetId="4">#REF!</definedName>
    <definedName name="Results" localSheetId="6">#REF!</definedName>
    <definedName name="Results" localSheetId="2">#REF!</definedName>
    <definedName name="Results">#REF!</definedName>
    <definedName name="евро" localSheetId="0">#REF!</definedName>
    <definedName name="евро" localSheetId="1">#REF!</definedName>
    <definedName name="евро" localSheetId="3">#REF!</definedName>
    <definedName name="евро" localSheetId="4">#REF!</definedName>
    <definedName name="евро" localSheetId="5">#REF!</definedName>
    <definedName name="евро" localSheetId="6">#REF!</definedName>
    <definedName name="евро" localSheetId="7">#REF!</definedName>
    <definedName name="евро" localSheetId="8">#REF!</definedName>
    <definedName name="евро" localSheetId="2">#REF!</definedName>
    <definedName name="евро">#REF!</definedName>
  </definedNames>
  <calcPr calcId="145621" fullPrecision="0"/>
</workbook>
</file>

<file path=xl/calcChain.xml><?xml version="1.0" encoding="utf-8"?>
<calcChain xmlns="http://schemas.openxmlformats.org/spreadsheetml/2006/main">
  <c r="J63" i="18" l="1"/>
  <c r="H63" i="18"/>
  <c r="J62" i="18"/>
  <c r="H62" i="18"/>
  <c r="J61" i="18"/>
  <c r="H61" i="18"/>
  <c r="J60" i="18"/>
  <c r="H60" i="18"/>
  <c r="J58" i="18"/>
  <c r="H58" i="18"/>
  <c r="J57" i="18"/>
  <c r="H57" i="18"/>
  <c r="J56" i="18"/>
  <c r="H56" i="18"/>
  <c r="J55" i="18"/>
  <c r="H55" i="18"/>
  <c r="F54" i="18"/>
  <c r="J54" i="18" s="1"/>
  <c r="D54" i="18"/>
  <c r="F53" i="18"/>
  <c r="J53" i="18" s="1"/>
  <c r="D53" i="18"/>
  <c r="J51" i="18"/>
  <c r="H51" i="18"/>
  <c r="J50" i="18"/>
  <c r="H50" i="18"/>
  <c r="J49" i="18"/>
  <c r="H49" i="18"/>
  <c r="H48" i="18"/>
  <c r="J47" i="18"/>
  <c r="H47" i="18"/>
  <c r="J46" i="18"/>
  <c r="H46" i="18"/>
  <c r="J45" i="18"/>
  <c r="H45" i="18"/>
  <c r="J44" i="18"/>
  <c r="H44" i="18"/>
  <c r="J43" i="18"/>
  <c r="H43" i="18"/>
  <c r="J42" i="18"/>
  <c r="H42" i="18"/>
  <c r="J41" i="18"/>
  <c r="H41" i="18"/>
  <c r="J40" i="18"/>
  <c r="H40" i="18"/>
  <c r="J39" i="18"/>
  <c r="H39" i="18"/>
  <c r="J38" i="18"/>
  <c r="H38" i="18"/>
  <c r="J37" i="18"/>
  <c r="H37" i="18"/>
  <c r="F36" i="18"/>
  <c r="F34" i="18" s="1"/>
  <c r="D36" i="18"/>
  <c r="D34" i="18" s="1"/>
  <c r="J35" i="18"/>
  <c r="H35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H24" i="18"/>
  <c r="J23" i="18"/>
  <c r="H23" i="18"/>
  <c r="J22" i="18"/>
  <c r="H22" i="18"/>
  <c r="J21" i="18"/>
  <c r="H21" i="18"/>
  <c r="J20" i="18"/>
  <c r="H20" i="18"/>
  <c r="J19" i="18"/>
  <c r="H19" i="18"/>
  <c r="J18" i="18"/>
  <c r="H18" i="18"/>
  <c r="J17" i="18"/>
  <c r="H17" i="18"/>
  <c r="J16" i="18"/>
  <c r="H16" i="18"/>
  <c r="J15" i="18"/>
  <c r="H15" i="18"/>
  <c r="J14" i="18"/>
  <c r="H14" i="18"/>
  <c r="J13" i="18"/>
  <c r="H13" i="18"/>
  <c r="J12" i="18"/>
  <c r="H12" i="18"/>
  <c r="J11" i="18"/>
  <c r="H11" i="18"/>
  <c r="J10" i="18"/>
  <c r="H10" i="18"/>
  <c r="J9" i="18"/>
  <c r="H9" i="18"/>
  <c r="J8" i="18"/>
  <c r="H8" i="18"/>
  <c r="J7" i="18"/>
  <c r="H7" i="18"/>
  <c r="F6" i="18"/>
  <c r="D6" i="18"/>
  <c r="J34" i="18" l="1"/>
  <c r="J36" i="18"/>
  <c r="H34" i="18"/>
  <c r="D59" i="18"/>
  <c r="D64" i="18" s="1"/>
  <c r="E54" i="18" s="1"/>
  <c r="H36" i="18"/>
  <c r="J6" i="18"/>
  <c r="H6" i="18"/>
  <c r="H53" i="18"/>
  <c r="H54" i="18"/>
  <c r="F59" i="18"/>
  <c r="E64" i="18" l="1"/>
  <c r="E48" i="18"/>
  <c r="E47" i="18"/>
  <c r="E46" i="18"/>
  <c r="E45" i="18"/>
  <c r="E44" i="18"/>
  <c r="E43" i="18"/>
  <c r="E42" i="18"/>
  <c r="E41" i="18"/>
  <c r="E40" i="18"/>
  <c r="E39" i="18"/>
  <c r="E38" i="18"/>
  <c r="E37" i="18"/>
  <c r="E35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63" i="18"/>
  <c r="E62" i="18"/>
  <c r="E61" i="18"/>
  <c r="E60" i="18"/>
  <c r="E58" i="18"/>
  <c r="E57" i="18"/>
  <c r="E56" i="18"/>
  <c r="E55" i="18"/>
  <c r="E52" i="18"/>
  <c r="E51" i="18"/>
  <c r="E50" i="18"/>
  <c r="E49" i="18"/>
  <c r="E36" i="18"/>
  <c r="E34" i="18"/>
  <c r="J59" i="18"/>
  <c r="F64" i="18"/>
  <c r="G59" i="18" s="1"/>
  <c r="H59" i="18"/>
  <c r="E53" i="18"/>
  <c r="E59" i="18"/>
  <c r="J64" i="18" l="1"/>
  <c r="G64" i="18"/>
  <c r="G63" i="18"/>
  <c r="G62" i="18"/>
  <c r="G61" i="18"/>
  <c r="G60" i="18"/>
  <c r="G58" i="18"/>
  <c r="G57" i="18"/>
  <c r="G56" i="18"/>
  <c r="G55" i="18"/>
  <c r="G52" i="18"/>
  <c r="G51" i="18"/>
  <c r="G50" i="18"/>
  <c r="G49" i="18"/>
  <c r="G11" i="18"/>
  <c r="G10" i="18"/>
  <c r="G8" i="18"/>
  <c r="G6" i="18"/>
  <c r="H64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9" i="18"/>
  <c r="G7" i="18"/>
  <c r="G54" i="18"/>
  <c r="G53" i="18"/>
  <c r="I52" i="13"/>
  <c r="J52" i="13" s="1"/>
  <c r="H51" i="13"/>
  <c r="H53" i="13" s="1"/>
  <c r="G51" i="13"/>
  <c r="G53" i="13" s="1"/>
  <c r="F51" i="13"/>
  <c r="F53" i="13" s="1"/>
  <c r="E51" i="13"/>
  <c r="E53" i="13" s="1"/>
  <c r="D51" i="13"/>
  <c r="D53" i="13" s="1"/>
  <c r="I50" i="13"/>
  <c r="J50" i="13" s="1"/>
  <c r="K50" i="13" s="1"/>
  <c r="I49" i="13"/>
  <c r="J49" i="13" s="1"/>
  <c r="K49" i="13" s="1"/>
  <c r="J48" i="13"/>
  <c r="K48" i="13" s="1"/>
  <c r="I48" i="13"/>
  <c r="J47" i="13"/>
  <c r="K47" i="13" s="1"/>
  <c r="I47" i="13"/>
  <c r="J46" i="13"/>
  <c r="K46" i="13" s="1"/>
  <c r="I46" i="13"/>
  <c r="J45" i="13"/>
  <c r="K45" i="13" s="1"/>
  <c r="I45" i="13"/>
  <c r="J44" i="13"/>
  <c r="I44" i="13"/>
  <c r="I51" i="13" s="1"/>
  <c r="I53" i="13" s="1"/>
  <c r="H43" i="13"/>
  <c r="H54" i="13" s="1"/>
  <c r="G43" i="13"/>
  <c r="G54" i="13" s="1"/>
  <c r="F43" i="13"/>
  <c r="F54" i="13" s="1"/>
  <c r="E43" i="13"/>
  <c r="E54" i="13" s="1"/>
  <c r="D43" i="13"/>
  <c r="D54" i="13" s="1"/>
  <c r="I42" i="13"/>
  <c r="J42" i="13" s="1"/>
  <c r="I41" i="13"/>
  <c r="J41" i="13" s="1"/>
  <c r="I40" i="13"/>
  <c r="J40" i="13" s="1"/>
  <c r="I39" i="13"/>
  <c r="J39" i="13" s="1"/>
  <c r="I38" i="13"/>
  <c r="J38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M29" i="13" s="1"/>
  <c r="I28" i="13"/>
  <c r="J28" i="13" s="1"/>
  <c r="M28" i="13" s="1"/>
  <c r="I27" i="13"/>
  <c r="J27" i="13" s="1"/>
  <c r="M27" i="13" s="1"/>
  <c r="I26" i="13"/>
  <c r="J26" i="13" s="1"/>
  <c r="M26" i="13" s="1"/>
  <c r="I25" i="13"/>
  <c r="J25" i="13" s="1"/>
  <c r="M25" i="13" s="1"/>
  <c r="I24" i="13"/>
  <c r="J24" i="13" s="1"/>
  <c r="M24" i="13" s="1"/>
  <c r="I23" i="13"/>
  <c r="J23" i="13" s="1"/>
  <c r="M23" i="13" s="1"/>
  <c r="I22" i="13"/>
  <c r="J22" i="13" s="1"/>
  <c r="M22" i="13" s="1"/>
  <c r="I21" i="13"/>
  <c r="J21" i="13" s="1"/>
  <c r="M21" i="13" s="1"/>
  <c r="I20" i="13"/>
  <c r="J20" i="13" s="1"/>
  <c r="M20" i="13" s="1"/>
  <c r="I19" i="13"/>
  <c r="J19" i="13" s="1"/>
  <c r="M19" i="13" s="1"/>
  <c r="I18" i="13"/>
  <c r="J18" i="13" s="1"/>
  <c r="M18" i="13" s="1"/>
  <c r="I17" i="13"/>
  <c r="J17" i="13" s="1"/>
  <c r="M17" i="13" s="1"/>
  <c r="I16" i="13"/>
  <c r="J16" i="13" s="1"/>
  <c r="M16" i="13" s="1"/>
  <c r="I15" i="13"/>
  <c r="J15" i="13" s="1"/>
  <c r="M15" i="13" s="1"/>
  <c r="I14" i="13"/>
  <c r="J14" i="13" s="1"/>
  <c r="M14" i="13" s="1"/>
  <c r="I13" i="13"/>
  <c r="J13" i="13" s="1"/>
  <c r="M13" i="13" s="1"/>
  <c r="I12" i="13"/>
  <c r="J12" i="13" s="1"/>
  <c r="M12" i="13" s="1"/>
  <c r="I11" i="13"/>
  <c r="J11" i="13" s="1"/>
  <c r="M11" i="13" s="1"/>
  <c r="I10" i="13"/>
  <c r="J10" i="13" s="1"/>
  <c r="K10" i="13" s="1"/>
  <c r="I9" i="13"/>
  <c r="J9" i="13" s="1"/>
  <c r="K9" i="13" s="1"/>
  <c r="I8" i="13"/>
  <c r="J8" i="13" s="1"/>
  <c r="K8" i="13" s="1"/>
  <c r="I7" i="13"/>
  <c r="J7" i="13" s="1"/>
  <c r="K7" i="13" s="1"/>
  <c r="I6" i="13"/>
  <c r="J6" i="13" s="1"/>
  <c r="K6" i="13" s="1"/>
  <c r="K28" i="13" l="1"/>
  <c r="K29" i="13"/>
  <c r="J51" i="13"/>
  <c r="M7" i="13"/>
  <c r="M8" i="13"/>
  <c r="M30" i="13"/>
  <c r="K30" i="13"/>
  <c r="M32" i="13"/>
  <c r="K32" i="13"/>
  <c r="M34" i="13"/>
  <c r="K34" i="13"/>
  <c r="M36" i="13"/>
  <c r="K36" i="13"/>
  <c r="M38" i="13"/>
  <c r="K38" i="13"/>
  <c r="M40" i="13"/>
  <c r="K40" i="13"/>
  <c r="M42" i="13"/>
  <c r="K42" i="13"/>
  <c r="M6" i="13"/>
  <c r="M9" i="13"/>
  <c r="M10" i="13"/>
  <c r="I43" i="13"/>
  <c r="I54" i="13" s="1"/>
  <c r="J54" i="13" s="1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M31" i="13"/>
  <c r="K31" i="13"/>
  <c r="M33" i="13"/>
  <c r="K33" i="13"/>
  <c r="M35" i="13"/>
  <c r="K35" i="13"/>
  <c r="M37" i="13"/>
  <c r="K37" i="13"/>
  <c r="M39" i="13"/>
  <c r="K39" i="13"/>
  <c r="M41" i="13"/>
  <c r="K41" i="13"/>
  <c r="M51" i="13"/>
  <c r="J53" i="13"/>
  <c r="K51" i="13"/>
  <c r="M52" i="13"/>
  <c r="K52" i="13"/>
  <c r="J43" i="13"/>
  <c r="M44" i="13"/>
  <c r="M45" i="13"/>
  <c r="M46" i="13"/>
  <c r="M47" i="13"/>
  <c r="M48" i="13"/>
  <c r="M49" i="13"/>
  <c r="M50" i="13"/>
  <c r="K44" i="13"/>
  <c r="M54" i="13" l="1"/>
  <c r="K54" i="13"/>
  <c r="K43" i="13"/>
  <c r="M43" i="13"/>
  <c r="K53" i="13"/>
  <c r="M53" i="13"/>
  <c r="F19" i="12" l="1"/>
  <c r="G19" i="12" s="1"/>
  <c r="E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C7" i="12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G6" i="12"/>
  <c r="G5" i="12"/>
  <c r="G4" i="12"/>
  <c r="G52" i="9" l="1"/>
  <c r="D52" i="9"/>
  <c r="G51" i="9"/>
  <c r="D51" i="9"/>
  <c r="G50" i="9"/>
  <c r="I49" i="9"/>
  <c r="L49" i="9" s="1"/>
  <c r="I48" i="9"/>
  <c r="L48" i="9" s="1"/>
  <c r="I47" i="9"/>
  <c r="L47" i="9" s="1"/>
  <c r="I46" i="9"/>
  <c r="L46" i="9" s="1"/>
  <c r="I45" i="9"/>
  <c r="L45" i="9" s="1"/>
  <c r="I44" i="9"/>
  <c r="L44" i="9" s="1"/>
  <c r="I43" i="9"/>
  <c r="L43" i="9" s="1"/>
  <c r="I42" i="9"/>
  <c r="L42" i="9" s="1"/>
  <c r="I41" i="9"/>
  <c r="L41" i="9" s="1"/>
  <c r="I40" i="9"/>
  <c r="L40" i="9" s="1"/>
  <c r="I39" i="9"/>
  <c r="L39" i="9" s="1"/>
  <c r="I38" i="9"/>
  <c r="L38" i="9" s="1"/>
  <c r="I37" i="9"/>
  <c r="L37" i="9" s="1"/>
  <c r="I36" i="9"/>
  <c r="L36" i="9" s="1"/>
  <c r="I35" i="9"/>
  <c r="L35" i="9" s="1"/>
  <c r="I34" i="9"/>
  <c r="L34" i="9" s="1"/>
  <c r="I33" i="9"/>
  <c r="L33" i="9" s="1"/>
  <c r="I32" i="9"/>
  <c r="L32" i="9" s="1"/>
  <c r="I31" i="9"/>
  <c r="L31" i="9" s="1"/>
  <c r="I30" i="9"/>
  <c r="L30" i="9" s="1"/>
  <c r="I29" i="9"/>
  <c r="L29" i="9" s="1"/>
  <c r="I28" i="9"/>
  <c r="L28" i="9" s="1"/>
  <c r="I27" i="9"/>
  <c r="L27" i="9" s="1"/>
  <c r="I26" i="9"/>
  <c r="L26" i="9" s="1"/>
  <c r="F26" i="9"/>
  <c r="I25" i="9"/>
  <c r="L25" i="9" s="1"/>
  <c r="I24" i="9"/>
  <c r="J24" i="9" s="1"/>
  <c r="F24" i="9"/>
  <c r="J23" i="9"/>
  <c r="I23" i="9"/>
  <c r="L23" i="9" s="1"/>
  <c r="H23" i="9"/>
  <c r="F23" i="9"/>
  <c r="I22" i="9"/>
  <c r="L22" i="9" s="1"/>
  <c r="F22" i="9"/>
  <c r="J21" i="9"/>
  <c r="I21" i="9"/>
  <c r="L21" i="9" s="1"/>
  <c r="H21" i="9"/>
  <c r="F21" i="9"/>
  <c r="I20" i="9"/>
  <c r="L20" i="9" s="1"/>
  <c r="F20" i="9"/>
  <c r="J19" i="9"/>
  <c r="I19" i="9"/>
  <c r="L19" i="9" s="1"/>
  <c r="H19" i="9"/>
  <c r="F19" i="9"/>
  <c r="I18" i="9"/>
  <c r="L18" i="9" s="1"/>
  <c r="F18" i="9"/>
  <c r="J17" i="9"/>
  <c r="I17" i="9"/>
  <c r="L17" i="9" s="1"/>
  <c r="H17" i="9"/>
  <c r="F17" i="9"/>
  <c r="I16" i="9"/>
  <c r="L16" i="9" s="1"/>
  <c r="F16" i="9"/>
  <c r="J15" i="9"/>
  <c r="I15" i="9"/>
  <c r="L15" i="9" s="1"/>
  <c r="H15" i="9"/>
  <c r="F15" i="9"/>
  <c r="I14" i="9"/>
  <c r="L14" i="9" s="1"/>
  <c r="F14" i="9"/>
  <c r="J13" i="9"/>
  <c r="I13" i="9"/>
  <c r="L13" i="9" s="1"/>
  <c r="H13" i="9"/>
  <c r="F13" i="9"/>
  <c r="E12" i="9"/>
  <c r="I12" i="9" s="1"/>
  <c r="I11" i="9"/>
  <c r="L11" i="9" s="1"/>
  <c r="F11" i="9"/>
  <c r="I10" i="9"/>
  <c r="J10" i="9" s="1"/>
  <c r="I9" i="9"/>
  <c r="F9" i="9" s="1"/>
  <c r="I8" i="9"/>
  <c r="L8" i="9" s="1"/>
  <c r="I7" i="9"/>
  <c r="F7" i="9" s="1"/>
  <c r="I6" i="9"/>
  <c r="L6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I5" i="9"/>
  <c r="J5" i="9" s="1"/>
  <c r="F5" i="9"/>
  <c r="D50" i="9" l="1"/>
  <c r="F38" i="9"/>
  <c r="F36" i="9"/>
  <c r="F34" i="9"/>
  <c r="F32" i="9"/>
  <c r="F30" i="9"/>
  <c r="F28" i="9"/>
  <c r="H24" i="9"/>
  <c r="L24" i="9"/>
  <c r="H22" i="9"/>
  <c r="J22" i="9"/>
  <c r="H20" i="9"/>
  <c r="J20" i="9"/>
  <c r="H18" i="9"/>
  <c r="J18" i="9"/>
  <c r="H16" i="9"/>
  <c r="J16" i="9"/>
  <c r="H14" i="9"/>
  <c r="J14" i="9"/>
  <c r="F39" i="9"/>
  <c r="F40" i="9"/>
  <c r="F41" i="9"/>
  <c r="F42" i="9"/>
  <c r="F43" i="9"/>
  <c r="F44" i="9"/>
  <c r="F45" i="9"/>
  <c r="F46" i="9"/>
  <c r="F47" i="9"/>
  <c r="F48" i="9"/>
  <c r="F49" i="9"/>
  <c r="H5" i="9"/>
  <c r="J12" i="9"/>
  <c r="H12" i="9"/>
  <c r="L12" i="9"/>
  <c r="L7" i="9"/>
  <c r="F8" i="9"/>
  <c r="L9" i="9"/>
  <c r="F10" i="9"/>
  <c r="L10" i="9"/>
  <c r="I52" i="9"/>
  <c r="L5" i="9"/>
  <c r="E52" i="9"/>
  <c r="E51" i="9"/>
  <c r="H6" i="9"/>
  <c r="J6" i="9"/>
  <c r="H7" i="9"/>
  <c r="J7" i="9"/>
  <c r="H8" i="9"/>
  <c r="J8" i="9"/>
  <c r="H9" i="9"/>
  <c r="J9" i="9"/>
  <c r="H10" i="9"/>
  <c r="H11" i="9"/>
  <c r="J11" i="9"/>
  <c r="F12" i="9"/>
  <c r="F25" i="9"/>
  <c r="J26" i="9"/>
  <c r="H26" i="9"/>
  <c r="F27" i="9"/>
  <c r="J28" i="9"/>
  <c r="H28" i="9"/>
  <c r="F29" i="9"/>
  <c r="J30" i="9"/>
  <c r="H30" i="9"/>
  <c r="F31" i="9"/>
  <c r="J32" i="9"/>
  <c r="H32" i="9"/>
  <c r="F33" i="9"/>
  <c r="J34" i="9"/>
  <c r="H34" i="9"/>
  <c r="F35" i="9"/>
  <c r="J36" i="9"/>
  <c r="H36" i="9"/>
  <c r="F37" i="9"/>
  <c r="J38" i="9"/>
  <c r="H38" i="9"/>
  <c r="F6" i="9"/>
  <c r="J25" i="9"/>
  <c r="H25" i="9"/>
  <c r="J27" i="9"/>
  <c r="H27" i="9"/>
  <c r="J29" i="9"/>
  <c r="H29" i="9"/>
  <c r="J31" i="9"/>
  <c r="H31" i="9"/>
  <c r="J33" i="9"/>
  <c r="H33" i="9"/>
  <c r="J35" i="9"/>
  <c r="H35" i="9"/>
  <c r="J37" i="9"/>
  <c r="H37" i="9"/>
  <c r="H52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I51" i="9" l="1"/>
  <c r="F51" i="9" s="1"/>
  <c r="E50" i="9"/>
  <c r="F52" i="9"/>
  <c r="L52" i="9"/>
  <c r="J52" i="9"/>
  <c r="I50" i="9" l="1"/>
  <c r="F50" i="9" s="1"/>
  <c r="L51" i="9"/>
  <c r="J51" i="9"/>
  <c r="H51" i="9"/>
  <c r="L50" i="9" l="1"/>
  <c r="J50" i="9"/>
  <c r="H50" i="9"/>
  <c r="F5" i="8" l="1"/>
  <c r="H5" i="8"/>
  <c r="F6" i="8"/>
  <c r="H6" i="8"/>
  <c r="F7" i="8"/>
  <c r="H7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F8" i="8"/>
  <c r="H8" i="8"/>
  <c r="F9" i="8"/>
  <c r="H9" i="8"/>
  <c r="F10" i="8"/>
  <c r="H10" i="8"/>
  <c r="F11" i="8"/>
  <c r="H11" i="8"/>
  <c r="F12" i="8"/>
  <c r="H12" i="8"/>
  <c r="F13" i="8"/>
  <c r="H13" i="8"/>
  <c r="F14" i="8"/>
  <c r="H14" i="8"/>
  <c r="F15" i="8"/>
  <c r="H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2" i="8"/>
  <c r="H32" i="8"/>
  <c r="F33" i="8"/>
  <c r="H33" i="8"/>
  <c r="F34" i="8"/>
  <c r="H34" i="8"/>
  <c r="F35" i="8"/>
  <c r="H35" i="8"/>
  <c r="D36" i="8"/>
  <c r="E36" i="8"/>
  <c r="H36" i="8" l="1"/>
  <c r="F36" i="8"/>
  <c r="N23" i="7"/>
  <c r="K23" i="7"/>
  <c r="J23" i="7"/>
  <c r="I23" i="7"/>
  <c r="F23" i="7"/>
  <c r="N22" i="7"/>
  <c r="K22" i="7"/>
  <c r="J22" i="7"/>
  <c r="I22" i="7"/>
  <c r="F22" i="7"/>
  <c r="P20" i="7"/>
  <c r="N20" i="7"/>
  <c r="K20" i="7"/>
  <c r="J20" i="7"/>
  <c r="I20" i="7"/>
  <c r="G21" i="7" s="1"/>
  <c r="F20" i="7"/>
  <c r="E21" i="7" s="1"/>
  <c r="P18" i="7"/>
  <c r="N18" i="7"/>
  <c r="K18" i="7"/>
  <c r="J18" i="7"/>
  <c r="I18" i="7"/>
  <c r="H19" i="7" s="1"/>
  <c r="F18" i="7"/>
  <c r="P16" i="7"/>
  <c r="N16" i="7"/>
  <c r="K16" i="7"/>
  <c r="J16" i="7"/>
  <c r="I16" i="7"/>
  <c r="F16" i="7"/>
  <c r="D17" i="7" s="1"/>
  <c r="P14" i="7"/>
  <c r="N14" i="7"/>
  <c r="K14" i="7"/>
  <c r="J14" i="7"/>
  <c r="I14" i="7"/>
  <c r="H15" i="7" s="1"/>
  <c r="F14" i="7"/>
  <c r="F12" i="7" s="1"/>
  <c r="H12" i="7"/>
  <c r="G12" i="7"/>
  <c r="G24" i="7" s="1"/>
  <c r="E12" i="7"/>
  <c r="D12" i="7"/>
  <c r="P10" i="7"/>
  <c r="N10" i="7"/>
  <c r="K10" i="7"/>
  <c r="J10" i="7"/>
  <c r="I10" i="7"/>
  <c r="G11" i="7" s="1"/>
  <c r="F10" i="7"/>
  <c r="H8" i="7"/>
  <c r="E8" i="7"/>
  <c r="D8" i="7"/>
  <c r="N7" i="7"/>
  <c r="J7" i="7"/>
  <c r="I7" i="7"/>
  <c r="F7" i="7"/>
  <c r="G8" i="7" l="1"/>
  <c r="P8" i="7"/>
  <c r="R23" i="7"/>
  <c r="F8" i="7"/>
  <c r="S22" i="7"/>
  <c r="S7" i="7"/>
  <c r="I8" i="7"/>
  <c r="G9" i="7" s="1"/>
  <c r="K8" i="7"/>
  <c r="N8" i="7"/>
  <c r="D9" i="7"/>
  <c r="H9" i="7"/>
  <c r="L10" i="7"/>
  <c r="J11" i="7" s="1"/>
  <c r="S10" i="7"/>
  <c r="D11" i="7"/>
  <c r="H11" i="7"/>
  <c r="I11" i="7" s="1"/>
  <c r="J12" i="7"/>
  <c r="P12" i="7"/>
  <c r="D13" i="7"/>
  <c r="L14" i="7"/>
  <c r="J15" i="7" s="1"/>
  <c r="S14" i="7"/>
  <c r="E15" i="7"/>
  <c r="G15" i="7"/>
  <c r="I15" i="7" s="1"/>
  <c r="R16" i="7"/>
  <c r="E17" i="7"/>
  <c r="F17" i="7" s="1"/>
  <c r="G17" i="7"/>
  <c r="R18" i="7"/>
  <c r="E19" i="7"/>
  <c r="G19" i="7"/>
  <c r="I19" i="7" s="1"/>
  <c r="R20" i="7"/>
  <c r="D21" i="7"/>
  <c r="F21" i="7" s="1"/>
  <c r="H21" i="7"/>
  <c r="I21" i="7" s="1"/>
  <c r="L22" i="7"/>
  <c r="R22" i="7"/>
  <c r="S23" i="7"/>
  <c r="D24" i="7"/>
  <c r="F24" i="7"/>
  <c r="H24" i="7"/>
  <c r="L7" i="7"/>
  <c r="R7" i="7"/>
  <c r="J8" i="7"/>
  <c r="E9" i="7"/>
  <c r="R10" i="7"/>
  <c r="E11" i="7"/>
  <c r="K11" i="7"/>
  <c r="I12" i="7"/>
  <c r="K12" i="7"/>
  <c r="N12" i="7"/>
  <c r="E13" i="7"/>
  <c r="G13" i="7"/>
  <c r="R14" i="7"/>
  <c r="D15" i="7"/>
  <c r="F15" i="7" s="1"/>
  <c r="L16" i="7"/>
  <c r="J17" i="7" s="1"/>
  <c r="S16" i="7"/>
  <c r="H17" i="7"/>
  <c r="L18" i="7"/>
  <c r="J19" i="7" s="1"/>
  <c r="S18" i="7"/>
  <c r="D19" i="7"/>
  <c r="F19" i="7" s="1"/>
  <c r="L20" i="7"/>
  <c r="K21" i="7" s="1"/>
  <c r="S20" i="7"/>
  <c r="L23" i="7"/>
  <c r="E24" i="7"/>
  <c r="L11" i="7" l="1"/>
  <c r="I9" i="7"/>
  <c r="P24" i="7"/>
  <c r="I17" i="7"/>
  <c r="F13" i="7"/>
  <c r="F11" i="7"/>
  <c r="F9" i="7"/>
  <c r="K19" i="7"/>
  <c r="L19" i="7" s="1"/>
  <c r="K24" i="7"/>
  <c r="I24" i="7"/>
  <c r="K17" i="7"/>
  <c r="L17" i="7" s="1"/>
  <c r="R12" i="7"/>
  <c r="S12" i="7"/>
  <c r="L12" i="7"/>
  <c r="K13" i="7" s="1"/>
  <c r="H13" i="7"/>
  <c r="I13" i="7" s="1"/>
  <c r="S8" i="7"/>
  <c r="L8" i="7"/>
  <c r="J9" i="7" s="1"/>
  <c r="R8" i="7"/>
  <c r="J21" i="7"/>
  <c r="L21" i="7" s="1"/>
  <c r="K15" i="7"/>
  <c r="L15" i="7" s="1"/>
  <c r="N24" i="7"/>
  <c r="J24" i="7"/>
  <c r="R24" i="7" l="1"/>
  <c r="S24" i="7"/>
  <c r="J13" i="7"/>
  <c r="L13" i="7" s="1"/>
  <c r="L24" i="7"/>
  <c r="K9" i="7"/>
  <c r="L9" i="7" s="1"/>
  <c r="E30" i="6" l="1"/>
  <c r="D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H5" i="6"/>
  <c r="F5" i="6"/>
  <c r="H30" i="6" l="1"/>
  <c r="F30" i="6"/>
  <c r="E22" i="5" l="1"/>
  <c r="D22" i="5"/>
  <c r="H21" i="5"/>
  <c r="F21" i="5"/>
  <c r="F20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H6" i="5"/>
  <c r="F6" i="5"/>
  <c r="H5" i="5"/>
  <c r="F5" i="5"/>
  <c r="H22" i="5" l="1"/>
  <c r="F22" i="5"/>
  <c r="I58" i="4" l="1"/>
  <c r="K57" i="4"/>
  <c r="I57" i="4"/>
  <c r="K56" i="4"/>
  <c r="I56" i="4"/>
  <c r="K55" i="4"/>
  <c r="I55" i="4"/>
  <c r="K54" i="4"/>
  <c r="I54" i="4"/>
  <c r="G53" i="4"/>
  <c r="E53" i="4"/>
  <c r="E52" i="4" s="1"/>
  <c r="G52" i="4"/>
  <c r="K50" i="4"/>
  <c r="I50" i="4"/>
  <c r="K49" i="4"/>
  <c r="I49" i="4"/>
  <c r="I48" i="4"/>
  <c r="G47" i="4"/>
  <c r="E47" i="4"/>
  <c r="K46" i="4"/>
  <c r="I46" i="4"/>
  <c r="G45" i="4"/>
  <c r="E45" i="4"/>
  <c r="G44" i="4"/>
  <c r="K42" i="4"/>
  <c r="I42" i="4"/>
  <c r="K41" i="4"/>
  <c r="I41" i="4"/>
  <c r="K40" i="4"/>
  <c r="I40" i="4"/>
  <c r="K39" i="4"/>
  <c r="I39" i="4"/>
  <c r="K38" i="4"/>
  <c r="I38" i="4"/>
  <c r="I37" i="4"/>
  <c r="K36" i="4"/>
  <c r="I36" i="4"/>
  <c r="G35" i="4"/>
  <c r="I35" i="4" s="1"/>
  <c r="E35" i="4"/>
  <c r="K34" i="4"/>
  <c r="I34" i="4"/>
  <c r="K33" i="4"/>
  <c r="I33" i="4"/>
  <c r="K32" i="4"/>
  <c r="I32" i="4"/>
  <c r="K31" i="4"/>
  <c r="I31" i="4"/>
  <c r="K30" i="4"/>
  <c r="I30" i="4"/>
  <c r="K29" i="4"/>
  <c r="I29" i="4"/>
  <c r="I28" i="4"/>
  <c r="G27" i="4"/>
  <c r="E27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G14" i="4"/>
  <c r="E14" i="4"/>
  <c r="I13" i="4"/>
  <c r="I12" i="4"/>
  <c r="K11" i="4"/>
  <c r="I11" i="4"/>
  <c r="I10" i="4"/>
  <c r="G9" i="4"/>
  <c r="I9" i="4" s="1"/>
  <c r="E9" i="4"/>
  <c r="K7" i="4"/>
  <c r="I7" i="4"/>
  <c r="K6" i="4"/>
  <c r="I6" i="4"/>
  <c r="G5" i="4"/>
  <c r="E5" i="4"/>
  <c r="K5" i="4" s="1"/>
  <c r="I52" i="4" l="1"/>
  <c r="K53" i="4"/>
  <c r="I5" i="4"/>
  <c r="K9" i="4"/>
  <c r="G26" i="4"/>
  <c r="K35" i="4"/>
  <c r="K52" i="4"/>
  <c r="I53" i="4"/>
  <c r="K14" i="4"/>
  <c r="G8" i="4"/>
  <c r="I27" i="4"/>
  <c r="I45" i="4"/>
  <c r="I47" i="4"/>
  <c r="E8" i="4"/>
  <c r="I14" i="4"/>
  <c r="E26" i="4"/>
  <c r="K27" i="4"/>
  <c r="E44" i="4"/>
  <c r="K45" i="4"/>
  <c r="K47" i="4"/>
  <c r="E43" i="4" l="1"/>
  <c r="I8" i="4"/>
  <c r="G43" i="4"/>
  <c r="K8" i="4"/>
  <c r="I44" i="4"/>
  <c r="I26" i="4"/>
  <c r="K44" i="4"/>
  <c r="K26" i="4"/>
  <c r="E51" i="4" l="1"/>
  <c r="E59" i="4"/>
  <c r="G51" i="4"/>
  <c r="K43" i="4"/>
  <c r="G59" i="4"/>
  <c r="I43" i="4"/>
  <c r="K59" i="4" l="1"/>
  <c r="I59" i="4"/>
  <c r="E60" i="4"/>
  <c r="I51" i="4"/>
  <c r="G60" i="4"/>
  <c r="K51" i="4"/>
  <c r="H51" i="4"/>
  <c r="F60" i="4" l="1"/>
  <c r="F58" i="4"/>
  <c r="F57" i="4"/>
  <c r="F56" i="4"/>
  <c r="F55" i="4"/>
  <c r="F54" i="4"/>
  <c r="F50" i="4"/>
  <c r="F49" i="4"/>
  <c r="F37" i="4"/>
  <c r="F36" i="4"/>
  <c r="F34" i="4"/>
  <c r="F33" i="4"/>
  <c r="F32" i="4"/>
  <c r="F31" i="4"/>
  <c r="F30" i="4"/>
  <c r="F29" i="4"/>
  <c r="F13" i="4"/>
  <c r="F10" i="4"/>
  <c r="F7" i="4"/>
  <c r="F6" i="4"/>
  <c r="F52" i="4"/>
  <c r="F48" i="4"/>
  <c r="F46" i="4"/>
  <c r="F42" i="4"/>
  <c r="F40" i="4"/>
  <c r="F38" i="4"/>
  <c r="F28" i="4"/>
  <c r="F24" i="4"/>
  <c r="F22" i="4"/>
  <c r="F20" i="4"/>
  <c r="F18" i="4"/>
  <c r="F16" i="4"/>
  <c r="F12" i="4"/>
  <c r="F53" i="4"/>
  <c r="F41" i="4"/>
  <c r="F39" i="4"/>
  <c r="F35" i="4"/>
  <c r="F25" i="4"/>
  <c r="F23" i="4"/>
  <c r="F21" i="4"/>
  <c r="F19" i="4"/>
  <c r="F17" i="4"/>
  <c r="F15" i="4"/>
  <c r="F11" i="4"/>
  <c r="F9" i="4"/>
  <c r="F5" i="4"/>
  <c r="F27" i="4"/>
  <c r="F45" i="4"/>
  <c r="F47" i="4"/>
  <c r="F14" i="4"/>
  <c r="F26" i="4"/>
  <c r="F8" i="4"/>
  <c r="F44" i="4"/>
  <c r="F43" i="4"/>
  <c r="K60" i="4"/>
  <c r="H60" i="4"/>
  <c r="H48" i="4"/>
  <c r="H46" i="4"/>
  <c r="H42" i="4"/>
  <c r="H41" i="4"/>
  <c r="H40" i="4"/>
  <c r="H39" i="4"/>
  <c r="H38" i="4"/>
  <c r="H28" i="4"/>
  <c r="H25" i="4"/>
  <c r="H24" i="4"/>
  <c r="H23" i="4"/>
  <c r="H22" i="4"/>
  <c r="H21" i="4"/>
  <c r="H20" i="4"/>
  <c r="H19" i="4"/>
  <c r="H18" i="4"/>
  <c r="H17" i="4"/>
  <c r="H16" i="4"/>
  <c r="H15" i="4"/>
  <c r="H12" i="4"/>
  <c r="H11" i="4"/>
  <c r="I60" i="4"/>
  <c r="H58" i="4"/>
  <c r="H57" i="4"/>
  <c r="H55" i="4"/>
  <c r="H52" i="4"/>
  <c r="H49" i="4"/>
  <c r="H37" i="4"/>
  <c r="H33" i="4"/>
  <c r="H31" i="4"/>
  <c r="H29" i="4"/>
  <c r="H13" i="4"/>
  <c r="H7" i="4"/>
  <c r="H56" i="4"/>
  <c r="H54" i="4"/>
  <c r="H53" i="4"/>
  <c r="H50" i="4"/>
  <c r="H36" i="4"/>
  <c r="H35" i="4"/>
  <c r="H34" i="4"/>
  <c r="H32" i="4"/>
  <c r="H30" i="4"/>
  <c r="H10" i="4"/>
  <c r="H9" i="4"/>
  <c r="H6" i="4"/>
  <c r="H5" i="4"/>
  <c r="H14" i="4"/>
  <c r="H27" i="4"/>
  <c r="H45" i="4"/>
  <c r="H47" i="4"/>
  <c r="H26" i="4"/>
  <c r="H44" i="4"/>
  <c r="H8" i="4"/>
  <c r="H43" i="4"/>
  <c r="F51" i="4"/>
  <c r="F59" i="4"/>
  <c r="H59" i="4"/>
</calcChain>
</file>

<file path=xl/comments1.xml><?xml version="1.0" encoding="utf-8"?>
<comments xmlns="http://schemas.openxmlformats.org/spreadsheetml/2006/main">
  <authors>
    <author>Zdenka Radakov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Zdenka Radakov: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Petrana Odavic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Petrana Odavic:</t>
        </r>
        <r>
          <rPr>
            <sz val="9"/>
            <color indexed="81"/>
            <rFont val="Tahoma"/>
            <family val="2"/>
          </rPr>
          <t xml:space="preserve">
+6</t>
        </r>
      </text>
    </comment>
  </commentList>
</comments>
</file>

<file path=xl/sharedStrings.xml><?xml version="1.0" encoding="utf-8"?>
<sst xmlns="http://schemas.openxmlformats.org/spreadsheetml/2006/main" count="847" uniqueCount="361">
  <si>
    <t>Номинални раст/пад</t>
  </si>
  <si>
    <t>У хиљадама динара</t>
  </si>
  <si>
    <t>ОПШТИНЕ</t>
  </si>
  <si>
    <t>ГРАДОВИ</t>
  </si>
  <si>
    <t>УКУПНО</t>
  </si>
  <si>
    <t>I-VI 2017.</t>
  </si>
  <si>
    <t>È</t>
  </si>
  <si>
    <t>Ç</t>
  </si>
  <si>
    <t>ОСТВАРЕНА СРЕДСТВА БУЏЕТА АП ВОЈВОДИНЕ У ПЕРИОДУ ЈАНУАР-ЈУН 2016. И 2017. ГОДИНЕ</t>
  </si>
  <si>
    <t>Табела 5</t>
  </si>
  <si>
    <t>Редни
број</t>
  </si>
  <si>
    <t>БУЏЕТСКИ ПРИХОДИ 
ПО ВРСТАМА</t>
  </si>
  <si>
    <t>I-VI 2016.</t>
  </si>
  <si>
    <t xml:space="preserve">% 
учешћа </t>
  </si>
  <si>
    <t>Стопа
раста/пада</t>
  </si>
  <si>
    <t>1</t>
  </si>
  <si>
    <t>УСТУПЉЕНИ ПРИХОДИ ОД ПОРЕЗА</t>
  </si>
  <si>
    <t>1.1</t>
  </si>
  <si>
    <t>ПОРЕЗ НА ДОБИТ ПРАВНИХ ЛИЦА</t>
  </si>
  <si>
    <t>1.2</t>
  </si>
  <si>
    <t>ПОРЕЗ НА ЗАРАДЕ</t>
  </si>
  <si>
    <t>2</t>
  </si>
  <si>
    <t>ИЗВОРНИ ПРИХОДИ</t>
  </si>
  <si>
    <t>2.1</t>
  </si>
  <si>
    <t>ДОНАЦИЈЕ</t>
  </si>
  <si>
    <t>2.1.1</t>
  </si>
  <si>
    <t>Текуће донације од међународних организација</t>
  </si>
  <si>
    <t>2.1.2</t>
  </si>
  <si>
    <t xml:space="preserve">Текуће помоћи од ЕУ </t>
  </si>
  <si>
    <t>2.1.3</t>
  </si>
  <si>
    <t>Текуће донације од иностраних држава</t>
  </si>
  <si>
    <t>2.1.4</t>
  </si>
  <si>
    <t xml:space="preserve">Капиталне донације од међународних организација </t>
  </si>
  <si>
    <t>2.2</t>
  </si>
  <si>
    <t>ДРУГИ ПРИХОДИ</t>
  </si>
  <si>
    <t>2.2.1</t>
  </si>
  <si>
    <t xml:space="preserve">Мешовити и неодређени приходи </t>
  </si>
  <si>
    <t>2.2.2</t>
  </si>
  <si>
    <t xml:space="preserve">Део добити јавног предузећа, према одлуци управног одбора јавног предузећа </t>
  </si>
  <si>
    <t>2.2.3</t>
  </si>
  <si>
    <t>Приходи АП Војводина од Агенције за осигурање депозита по основу наплаћених потраживања</t>
  </si>
  <si>
    <t>2.2.4</t>
  </si>
  <si>
    <t>Камате на средства буџета АП Војводине</t>
  </si>
  <si>
    <t>2.2.5</t>
  </si>
  <si>
    <t xml:space="preserve">Такса за озакоњење објеката </t>
  </si>
  <si>
    <t>2.2.6</t>
  </si>
  <si>
    <t>Приходи које својом делатношћу остваре органи АПВ</t>
  </si>
  <si>
    <t>2.2.7</t>
  </si>
  <si>
    <t>Вишак прихода над расходима Републичке агенције за телекомуникације</t>
  </si>
  <si>
    <t>2.2.8</t>
  </si>
  <si>
    <t>Административне таксе</t>
  </si>
  <si>
    <t>2.2.9</t>
  </si>
  <si>
    <t>Приходи од давања у закуп, односно на коришћење непокретности у покрајинској својини које користе органи аутономне покрајине</t>
  </si>
  <si>
    <t>2.2.10</t>
  </si>
  <si>
    <t xml:space="preserve">Текући добровољни трансфери од физ. и прав. лица </t>
  </si>
  <si>
    <t>2.2.11</t>
  </si>
  <si>
    <t xml:space="preserve">Приходи од новчаних казни </t>
  </si>
  <si>
    <t>3</t>
  </si>
  <si>
    <t>НАКНАДЕ ЗА КОРИШЋЕЊЕ ДОБАРА ОД ОПШТЕГ ИНТЕРЕСА</t>
  </si>
  <si>
    <t>3.1</t>
  </si>
  <si>
    <t>Накнаде за воде</t>
  </si>
  <si>
    <t>3.1.1</t>
  </si>
  <si>
    <t>Накнада за коришћење вода</t>
  </si>
  <si>
    <t>3.1.2</t>
  </si>
  <si>
    <t>Накнада за заштиту вода</t>
  </si>
  <si>
    <t>3.1.3</t>
  </si>
  <si>
    <t>Накнада за коришћење водног добра</t>
  </si>
  <si>
    <t>3.1.4</t>
  </si>
  <si>
    <t>Накнада за одводњавање</t>
  </si>
  <si>
    <t>3.1.5</t>
  </si>
  <si>
    <t>Накнада за коришћење водних објеката и система</t>
  </si>
  <si>
    <t>3.1.6</t>
  </si>
  <si>
    <t>Накнада за испуштену воду</t>
  </si>
  <si>
    <t>3.2</t>
  </si>
  <si>
    <t>Средства остварена од давања у закуп пољопривредног земљишта односно пољопривредног објекта у државној својини</t>
  </si>
  <si>
    <t>3.3</t>
  </si>
  <si>
    <t>Накнаде за шуме</t>
  </si>
  <si>
    <t>3.3.1</t>
  </si>
  <si>
    <t>Накнада за коришћење шума и шумског земљишта</t>
  </si>
  <si>
    <t>3.3.2</t>
  </si>
  <si>
    <t>Накнада за промену намене шума</t>
  </si>
  <si>
    <t>3.3.3</t>
  </si>
  <si>
    <t>Накнада за заштиту, коришћење и унапређење опште корисне функције шума</t>
  </si>
  <si>
    <t>3.4</t>
  </si>
  <si>
    <t xml:space="preserve">Накнада за коришћење минералних сировина и геотермалних ресурса </t>
  </si>
  <si>
    <t>3.5</t>
  </si>
  <si>
    <t>Накнаде за ловну карту</t>
  </si>
  <si>
    <t>3.6</t>
  </si>
  <si>
    <t>Накнада за коришћење рибарских подручја</t>
  </si>
  <si>
    <t>3.7</t>
  </si>
  <si>
    <t>Накнада за кориш. ловостајем заштић. врста дивљачи</t>
  </si>
  <si>
    <t>I</t>
  </si>
  <si>
    <t>ПРИХОДИ (1+2+3)</t>
  </si>
  <si>
    <t>II</t>
  </si>
  <si>
    <t xml:space="preserve">ПРИМАЊА </t>
  </si>
  <si>
    <t>Примања од продаје нефинансијске имовине</t>
  </si>
  <si>
    <t>Примања од продаје непокретности</t>
  </si>
  <si>
    <t>Примања од задуживања и продаје финан. имовине</t>
  </si>
  <si>
    <t xml:space="preserve">Примања од задуживања од пословних банака у земљи  </t>
  </si>
  <si>
    <t xml:space="preserve">Примања од продаје домаћих акција и осталог капитала </t>
  </si>
  <si>
    <t>2.3</t>
  </si>
  <si>
    <t xml:space="preserve">Примања од отплате кредита датих домаћинствима у земљи </t>
  </si>
  <si>
    <t>III</t>
  </si>
  <si>
    <t>ЈАВНИ ПРИХОДИ (I+II)</t>
  </si>
  <si>
    <t>IV</t>
  </si>
  <si>
    <t xml:space="preserve">ТРАНСФЕРНА СРЕДСТВА </t>
  </si>
  <si>
    <t>Текући трансфери од других нивоа власти</t>
  </si>
  <si>
    <t>За финансирање расхода у образовању</t>
  </si>
  <si>
    <t>Ненаменски трансфер општинама и градовима</t>
  </si>
  <si>
    <t>1.3</t>
  </si>
  <si>
    <t>Остали текући трансфери</t>
  </si>
  <si>
    <t>1.4</t>
  </si>
  <si>
    <t>Текући трансфери градова у</t>
  </si>
  <si>
    <t>Капитални трансфери од Републике</t>
  </si>
  <si>
    <t>V</t>
  </si>
  <si>
    <t>ТЕКУЋИ ПРИХОДИ (I + IV)</t>
  </si>
  <si>
    <t>VI</t>
  </si>
  <si>
    <t>БУЏЕТСКИ ПРИХОДИ  (III+IV)</t>
  </si>
  <si>
    <t xml:space="preserve">ЕВИДЕНТИРАНА НАПЛАТА ПРИХОДА ОД АКЦИЗА НА ТЕРИТОРИЈИ АП ВОЈВОДИНЕ </t>
  </si>
  <si>
    <t>Табела 4</t>
  </si>
  <si>
    <t>у хиљадама динара</t>
  </si>
  <si>
    <t>Редни број</t>
  </si>
  <si>
    <t>Акциза на гасна уља_x000D_</t>
  </si>
  <si>
    <t>Акциза на безоловни бензин_x000D_</t>
  </si>
  <si>
    <t>Акциза на цигарете произведене у земљи</t>
  </si>
  <si>
    <t>Акциза на пиво</t>
  </si>
  <si>
    <t>Акциза на остала алкохолна пића</t>
  </si>
  <si>
    <t>Акциза на ракије од воћа, грожђа, специјалне ракије</t>
  </si>
  <si>
    <t>Акциза на жестока алкохолна пића и ликере</t>
  </si>
  <si>
    <t>Акциза на керозин_x000D_</t>
  </si>
  <si>
    <t>Акциза на нискоалкохолна пића</t>
  </si>
  <si>
    <t>Акциза на природну ракију и вињак</t>
  </si>
  <si>
    <t>Акциза на адитиве и екстендере за гасна уља</t>
  </si>
  <si>
    <t>Акциза на ракије од житарица и осталих пољопривредних сировина</t>
  </si>
  <si>
    <t>Акциза на остале дуванске прерађевине</t>
  </si>
  <si>
    <t>ЕВИДЕНТИРАНА НАПЛАТА СРЕДСТАВА УСМЕРЕНИХ У БУЏЕТ РЕПУБЛИКЕ СРБИЈЕ У ПЕРИОДУ ЈАНУАР-ЈУН 2016. И 2017. ГОДИНЕ</t>
  </si>
  <si>
    <t>Табела 3</t>
  </si>
  <si>
    <t>ЈАВНИ ПРИХОДИ</t>
  </si>
  <si>
    <t xml:space="preserve">
I-VI 2016.</t>
  </si>
  <si>
    <t xml:space="preserve">
I-VI 2017.</t>
  </si>
  <si>
    <t>Номинални
раст/пад</t>
  </si>
  <si>
    <t>Стопа 
раста/пада</t>
  </si>
  <si>
    <t>Акцизе</t>
  </si>
  <si>
    <t>Порез на добит правних лица</t>
  </si>
  <si>
    <t>Средства по основу Закона о привременом уређивању основица за обрачун и испл. плата, одн. зарада и других сталних примања код кор. јавних сред.</t>
  </si>
  <si>
    <t>Порез на приходе од капитала</t>
  </si>
  <si>
    <t>Порез на употребу, држање и ношење добара</t>
  </si>
  <si>
    <t>Порез на зараде</t>
  </si>
  <si>
    <t>Републичке судске таксе</t>
  </si>
  <si>
    <t>Републичке административне таксе</t>
  </si>
  <si>
    <t xml:space="preserve">Накнаде за игре на срећу </t>
  </si>
  <si>
    <t>Накнада за коришћење података премера, катастра непокретности и водова и за разгледање катастра непокретности, као и услуге које пружа Републички геодетски завод</t>
  </si>
  <si>
    <t>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</t>
  </si>
  <si>
    <t>Годишњи порез на доходак грађана</t>
  </si>
  <si>
    <t>Накнада за коришћење минералних сировина и геотермалних ресурса</t>
  </si>
  <si>
    <t>Накнаде за загађивање животне средине</t>
  </si>
  <si>
    <t>Средства у износу од 30% наплаћене награде јавних бележника</t>
  </si>
  <si>
    <t>Накнада за извршене ветеринарско-санитарне прегледе</t>
  </si>
  <si>
    <t>Порез на приходе од ауторских права, права сродних ауторских права и индустријске својине</t>
  </si>
  <si>
    <t xml:space="preserve">Порез на капиталне добитке </t>
  </si>
  <si>
    <t>Приходи од примене начела опортунитета наплате у кривичном поступку</t>
  </si>
  <si>
    <t>Приходи од увећања целокупног пореског дуга који је предмет принудне наплате за 5% на дан почетка поступка принудне наплате</t>
  </si>
  <si>
    <t>Накнада за издавање и продужење уверења о здравственом стању животиња</t>
  </si>
  <si>
    <t>Oстали приходи</t>
  </si>
  <si>
    <t>ПРИПАДНОСТ ЕВИДЕНТИРАНИХ БУЏЕТСКИХ СРЕДСТАВА У ПЕРИОДУ ЈАНУАР-ЈУН 2016. И 2017. ГОДИНЕ</t>
  </si>
  <si>
    <t>Табела 2</t>
  </si>
  <si>
    <t>НОСИОЦИ
БУЏЕТСКИХ
ПРИМАЊА</t>
  </si>
  <si>
    <t>НОМИНАЛНИ РАСТ/ПАД</t>
  </si>
  <si>
    <t>СТОПА НОМИНАЛНОГ РАСТА/ПАДА</t>
  </si>
  <si>
    <t>Стопа реалног раста/ пада (6):(3)/101,2%-100%</t>
  </si>
  <si>
    <t>ЈАВНИ
ПРИХОДИ</t>
  </si>
  <si>
    <t>ТРАНСФЕРНА
СРЕДСТВА</t>
  </si>
  <si>
    <t>БУЏЕТСКИ
ПРИХОДИ</t>
  </si>
  <si>
    <t>РЕПУБЛИКА СРБИЈА</t>
  </si>
  <si>
    <t>ЛОКАЛНЕ ВЛАСТИ (3+4)</t>
  </si>
  <si>
    <t>структура</t>
  </si>
  <si>
    <t>АП ВОЈВОДИНА</t>
  </si>
  <si>
    <t>ЈЛС</t>
  </si>
  <si>
    <t>4.1</t>
  </si>
  <si>
    <t>4.2</t>
  </si>
  <si>
    <t>4.2.1</t>
  </si>
  <si>
    <t>НОВИ САД</t>
  </si>
  <si>
    <t>4.2.2</t>
  </si>
  <si>
    <t>ОСТАЛИ ГРАДОВИ</t>
  </si>
  <si>
    <t>5</t>
  </si>
  <si>
    <t>ДРУГИ КОРИСНИЦИ</t>
  </si>
  <si>
    <t>6</t>
  </si>
  <si>
    <t>НЕРАСПОРЕЂЕНО</t>
  </si>
  <si>
    <t>УКУПНО:</t>
  </si>
  <si>
    <t>Остали приходи</t>
  </si>
  <si>
    <t>Примања од продаје земљишта</t>
  </si>
  <si>
    <t>Комунална такса за истицање фирме</t>
  </si>
  <si>
    <t>Приходи остварени по основу пружања услуга боравка деце у предшколским установама у корист нивоа општина</t>
  </si>
  <si>
    <t>Комуналнa такса за држање моторних, друмских и прикључних возила, осим пољопривредних возила и машина</t>
  </si>
  <si>
    <t>Приходи од давања у закуп, односно коришћења непокретности од стране тржишних организација</t>
  </si>
  <si>
    <t>Посебна накнада за  заштиту и унапређење животне средине</t>
  </si>
  <si>
    <t>Aдминистративне таксе</t>
  </si>
  <si>
    <t>Порез на друге приходе</t>
  </si>
  <si>
    <t>Порез на приходе од самосталнe делатности</t>
  </si>
  <si>
    <t>Допринос за уређивање грађевинског земљишта</t>
  </si>
  <si>
    <t>Посебна накнада за употребу државног пута, његовог дела или путног објекта</t>
  </si>
  <si>
    <t>Примања од задуживања</t>
  </si>
  <si>
    <t>Порези на имовину "у статици"</t>
  </si>
  <si>
    <t>БУЏЕТСКИ ПРИХОДИ ПО ОБЛИЦИМА</t>
  </si>
  <si>
    <t>Табела 1</t>
  </si>
  <si>
    <t>ЕВИДЕНТИРАНА НАПЛАТА БУЏЕТСКИХ СРЕДСТАВА У ПЕРИОДУ ЈАНУАР-ЈУН 2016. И 2017. ГОДИНЕ ПО ОБЛИЦИМА ПРИХОДА</t>
  </si>
  <si>
    <t>Табела 6</t>
  </si>
  <si>
    <t>ОПШТИНА
ГРАД</t>
  </si>
  <si>
    <t>ОСТВАРЕЊЕ
I-VI 2016.</t>
  </si>
  <si>
    <t>% учешћа</t>
  </si>
  <si>
    <t xml:space="preserve">% учешћа
</t>
  </si>
  <si>
    <t>ОСТВАРЕЊЕ
I-VI 2017</t>
  </si>
  <si>
    <t xml:space="preserve">%
раста/пада
</t>
  </si>
  <si>
    <t>Нови Сад</t>
  </si>
  <si>
    <t>Суботица</t>
  </si>
  <si>
    <t>Панчево</t>
  </si>
  <si>
    <t>Зрењанин</t>
  </si>
  <si>
    <t>Сремска Митровица</t>
  </si>
  <si>
    <t>Сомбор</t>
  </si>
  <si>
    <t>Кикинда</t>
  </si>
  <si>
    <t>Стара Пазова</t>
  </si>
  <si>
    <t>Вршац</t>
  </si>
  <si>
    <t>Рума</t>
  </si>
  <si>
    <t>Инђија</t>
  </si>
  <si>
    <t>Бачка Паланка</t>
  </si>
  <si>
    <t>Кула</t>
  </si>
  <si>
    <t>Врбас</t>
  </si>
  <si>
    <t>Бечеј</t>
  </si>
  <si>
    <t>Бачка Топола</t>
  </si>
  <si>
    <t>Оџаци</t>
  </si>
  <si>
    <t>Ковин</t>
  </si>
  <si>
    <t>Шид</t>
  </si>
  <si>
    <t>Апатин</t>
  </si>
  <si>
    <t>Темерин</t>
  </si>
  <si>
    <t>Сента</t>
  </si>
  <si>
    <t>Алибунар</t>
  </si>
  <si>
    <t>Пећинци</t>
  </si>
  <si>
    <t>Кањижа</t>
  </si>
  <si>
    <t>Жабаљ</t>
  </si>
  <si>
    <t>Нови Бечеј</t>
  </si>
  <si>
    <t>Ириг</t>
  </si>
  <si>
    <t>Ковачица</t>
  </si>
  <si>
    <t>Житиште</t>
  </si>
  <si>
    <t>Србобран</t>
  </si>
  <si>
    <t>Ада</t>
  </si>
  <si>
    <t>Бачки Петровац</t>
  </si>
  <si>
    <t>Сечањ</t>
  </si>
  <si>
    <t>Беочин</t>
  </si>
  <si>
    <t>Бела Црква</t>
  </si>
  <si>
    <t>Тител</t>
  </si>
  <si>
    <t>Чока</t>
  </si>
  <si>
    <t>Пландиште</t>
  </si>
  <si>
    <t>Бач</t>
  </si>
  <si>
    <t>Нова Црња</t>
  </si>
  <si>
    <t>Нови Кнежевац</t>
  </si>
  <si>
    <t>Мали Иђош</t>
  </si>
  <si>
    <t>Сремски Карловци</t>
  </si>
  <si>
    <t>Опово</t>
  </si>
  <si>
    <t>УКУПНО (I+II)</t>
  </si>
  <si>
    <t>Табела 7</t>
  </si>
  <si>
    <t xml:space="preserve">ОБЛИЦИ ПРИХОДА </t>
  </si>
  <si>
    <t>I-VI
2016.</t>
  </si>
  <si>
    <t>%  учешћа</t>
  </si>
  <si>
    <t>I-VI
2017.</t>
  </si>
  <si>
    <t>2а</t>
  </si>
  <si>
    <t>3а</t>
  </si>
  <si>
    <t>Порез на имовину "у статици"</t>
  </si>
  <si>
    <t>Посебна накнада за заштиту и унапређење животне средине</t>
  </si>
  <si>
    <t>Приходи од давања у закуп, односно на коришћење непокретности у јавној својини</t>
  </si>
  <si>
    <t>Комуналнa такса за држање моторних, друмских и прикључних возила, осим пољ.возила и машина</t>
  </si>
  <si>
    <t>Приходи остварени по основу пружања услуга боравка деце у предшколским установама</t>
  </si>
  <si>
    <t>Самодоприноси</t>
  </si>
  <si>
    <t>Мешовити, неодређени и остали приходи</t>
  </si>
  <si>
    <t>Приходи од новчаних казни</t>
  </si>
  <si>
    <t xml:space="preserve">Комунална такса за коришћење простора на јавним површинама </t>
  </si>
  <si>
    <t>Такса за озакоњење објеката</t>
  </si>
  <si>
    <t>Приходи од закупнине за грађевинско земљиште</t>
  </si>
  <si>
    <t>Накнада за коришћење грађевинског земљишта</t>
  </si>
  <si>
    <t>Приходи од камата</t>
  </si>
  <si>
    <t>Остале комуналне таксе</t>
  </si>
  <si>
    <t>Приходи органа</t>
  </si>
  <si>
    <t>Боравишна такса</t>
  </si>
  <si>
    <t>Накнада за уређивање грађевинског земљишта</t>
  </si>
  <si>
    <t>Комунална такса за коришћење рекламних паноа</t>
  </si>
  <si>
    <t>Приходи од продаје добара и услуга од стране тржи.организ.</t>
  </si>
  <si>
    <t>Донације</t>
  </si>
  <si>
    <t>Добровољни трансфери од физичких и правних лица</t>
  </si>
  <si>
    <t>Накнада по основу конверзије права коришћења у право својине</t>
  </si>
  <si>
    <t>Накнада за употребу општинских путева</t>
  </si>
  <si>
    <t>Концесиона накнада за обављање ком. делатности</t>
  </si>
  <si>
    <t>УСТУПЉЕНИ ПРИХОДИ (А+Б)</t>
  </si>
  <si>
    <t>А</t>
  </si>
  <si>
    <t>Б</t>
  </si>
  <si>
    <t>Порез на пренос апсолутних права</t>
  </si>
  <si>
    <t>Порез на приходе од самoсталне делатности</t>
  </si>
  <si>
    <t>Средства остварена од давања у закуп пољо. земљишта</t>
  </si>
  <si>
    <t>Накнада за коришћење минералних сировина и геот. ресурса</t>
  </si>
  <si>
    <t>Порез на наслеђе и поклон</t>
  </si>
  <si>
    <t>Порез на приходе од давања у закуп покретних ствари</t>
  </si>
  <si>
    <t>Порез на приходе спортиста и спортских стручњака</t>
  </si>
  <si>
    <t>Накнадe за шуме</t>
  </si>
  <si>
    <t>Накнада за промену намене обрадивог пољопр. земљишта</t>
  </si>
  <si>
    <t>Порез на приходе од осигурања лица</t>
  </si>
  <si>
    <t>Порез на приход од пољопривреде и шумарства</t>
  </si>
  <si>
    <t>Порез на фонд зарада</t>
  </si>
  <si>
    <t>Порез на приходе од непокретности</t>
  </si>
  <si>
    <t>ТРАНСФЕРИ ОД ДРУГИХ НИВОА ВЛАСТИ</t>
  </si>
  <si>
    <t>Трансфери из буџера АП Војводине (од 1.1 до 1.3)</t>
  </si>
  <si>
    <t>Ненаменски трансфер</t>
  </si>
  <si>
    <t>Текући наменски трансфер од АП Војводине</t>
  </si>
  <si>
    <t>Капитални наменски трансфер од АП Војводине</t>
  </si>
  <si>
    <t>Трансфери из буџета Републике Србије</t>
  </si>
  <si>
    <t>ТЕКУЋИ ПРИХОДИ ( I+II+III)</t>
  </si>
  <si>
    <t>Табела 8</t>
  </si>
  <si>
    <t>Редни  број</t>
  </si>
  <si>
    <t>ОПШТИНА/
ГРАД</t>
  </si>
  <si>
    <t>БУЏЕТСКИ ПРИХОДИ</t>
  </si>
  <si>
    <t>ПРИМАЊА
 ОД
 ЗАДУЖИВАЊА</t>
  </si>
  <si>
    <t xml:space="preserve">% учешћа </t>
  </si>
  <si>
    <t>ОСТАЛЕ ЈЛС (31)</t>
  </si>
  <si>
    <t>УКУПНO</t>
  </si>
  <si>
    <t>ТРАНСФЕРНА СРЕДСТВА ОД ДРУГИХ НИВОА ВЛАСТИ У КОРИСТ БУЏЕТА ОПШТИНА И ГРАДОВА
АП ВОЈВОДИНЕ У I-VI 2016. И 2017. ГОДИНE</t>
  </si>
  <si>
    <t>Табела 9</t>
  </si>
  <si>
    <t>ТРАНСФЕРИ
ОД
РЕПУБЛИКЕ
 I-VI 2017.</t>
  </si>
  <si>
    <t>ТРАНСФЕРИ ОД АП ВОЈВОДИНЕ I-VI 2017.</t>
  </si>
  <si>
    <t xml:space="preserve">Стопа
раста/пада
</t>
  </si>
  <si>
    <t xml:space="preserve">Текући наменски трансфери </t>
  </si>
  <si>
    <t>Капитални наменски трансфери</t>
  </si>
  <si>
    <t>Укупно
(3+4+5)</t>
  </si>
  <si>
    <t xml:space="preserve"> ОПШТИНЕ</t>
  </si>
  <si>
    <t xml:space="preserve"> ГРАДОВИ (БЕЗ НС)</t>
  </si>
  <si>
    <t>УКУПНО ЈЛС</t>
  </si>
  <si>
    <t xml:space="preserve">
I-VI 2016. </t>
  </si>
  <si>
    <t>Ненаменски 
трансфер</t>
  </si>
  <si>
    <t>НОМИНАЛНИ 
РАСТ/ПАД 
(7-1)</t>
  </si>
  <si>
    <r>
      <t xml:space="preserve"> ГРАДОВИ </t>
    </r>
    <r>
      <rPr>
        <sz val="9"/>
        <rFont val="Arial Narrow"/>
        <family val="2"/>
        <charset val="238"/>
      </rPr>
      <t>(8+9)</t>
    </r>
  </si>
  <si>
    <r>
      <t xml:space="preserve">
I-VI 2017.
</t>
    </r>
    <r>
      <rPr>
        <sz val="8"/>
        <rFont val="Arial Narrow"/>
        <family val="2"/>
        <charset val="238"/>
      </rPr>
      <t>(2+6)</t>
    </r>
  </si>
  <si>
    <t xml:space="preserve">УКУПНО </t>
  </si>
  <si>
    <r>
      <t xml:space="preserve">AKЦИЗЕ
</t>
    </r>
    <r>
      <rPr>
        <sz val="10"/>
        <rFont val="Arial Narrow"/>
        <family val="2"/>
        <charset val="238"/>
      </rPr>
      <t>(„унутрашње акцизе“)</t>
    </r>
  </si>
  <si>
    <t>OСТВАРЕНА СРЕДСТВА БУЏЕТА ОПШТИНА И ГРАДОВА У АП ВОЈВОДИНИ У ПЕРИОДУ I-VI 2017. - ПО КЛАСАМА-</t>
  </si>
  <si>
    <t>ТЕКУЋИ ПРИХОДИ
(класа 7)</t>
  </si>
  <si>
    <t>ПРИМАЊА 
(класа 8 + класа 9)</t>
  </si>
  <si>
    <r>
      <t xml:space="preserve">ИЗВОРНИ ПРИХОДИ </t>
    </r>
    <r>
      <rPr>
        <sz val="9"/>
        <rFont val="Arial Narrow"/>
        <family val="2"/>
        <charset val="238"/>
      </rPr>
      <t>(од 1 до 27)</t>
    </r>
  </si>
  <si>
    <t>ПРИМАЊА</t>
  </si>
  <si>
    <t>Примања од задуживања и продаје финансијске имовине</t>
  </si>
  <si>
    <t xml:space="preserve">IV </t>
  </si>
  <si>
    <t xml:space="preserve">V </t>
  </si>
  <si>
    <t>ОСТВАРЕНИ ПРИХОДИ БУЏЕТА ОПШТИНА И ГРАДОВА АП ВОЈВОДИНЕ У ПЕРИОДУ ЈАНУАР - ЈУН 2016. И 2017. ГОДИНЕ</t>
  </si>
  <si>
    <t>УКУПНИ ПРИХОДИ (IV+V)</t>
  </si>
  <si>
    <t>од тога: Примања од задуживања</t>
  </si>
  <si>
    <r>
      <t xml:space="preserve">Остали уступљени приходи </t>
    </r>
    <r>
      <rPr>
        <sz val="9.5"/>
        <rFont val="Arial Narrow"/>
        <family val="2"/>
        <charset val="238"/>
      </rPr>
      <t>(oд 1 до 16)</t>
    </r>
  </si>
  <si>
    <t>Годишња накнада за друмска моторна возила</t>
  </si>
  <si>
    <t>Средства на име учешћа у финансирању зарада особа са  инвалидитетом запослених у предузећу за професионалну рехабилитацију и запошљавање особа са  инвалидитетом или социјалном предузећу или организацији</t>
  </si>
  <si>
    <t>Средства по основу Закона о привременом уређивању основица за обрачун 
и испл. плата, одн. зарада и других  сталних примања код кор. јавних сред.</t>
  </si>
  <si>
    <t>Накнада за коришћење података премера, катастра  непокретности и водова и за разгледање катастра непокретности, као и услуге које пружа Републички геодетски завод</t>
  </si>
  <si>
    <t>Одузета имовинска корист и средства добијена  продајом  одузетих предмета у прекршајном, кривичном и другом поступку</t>
  </si>
  <si>
    <t>Акциза на течни нафтни гас за погон моторних возила</t>
  </si>
  <si>
    <t>Акциза на адитиве и екстендере за безоловни бензин</t>
  </si>
  <si>
    <t>Акциза на остале деривате нафте који се  добијају од фракција нафте који имају распон дестилације до 380°C</t>
  </si>
  <si>
    <t>Акциза на све врсте моторног бензина и све  врсте дизел-горива који су продати купцима са територије АП Косово и Метохија</t>
  </si>
  <si>
    <t>ПРИМАЊА ОД ЗАДУЖИВАЊА БУЏЕТА ОПШТИНА И ГРАДОВА АП ВОЈВОДИНЕ
У ПЕРИОДУ I-VI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</si>
</sst>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2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2"/>
      <name val="Times New Roman"/>
      <family val="1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Wingdings 3"/>
      <family val="1"/>
      <charset val="2"/>
    </font>
    <font>
      <sz val="9"/>
      <color rgb="FF00B050"/>
      <name val="Wingdings 3"/>
      <family val="1"/>
      <charset val="2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10"/>
      <color indexed="8"/>
      <name val="Calibri"/>
      <family val="2"/>
      <scheme val="minor"/>
    </font>
    <font>
      <i/>
      <sz val="10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i/>
      <sz val="7"/>
      <name val="Calibri"/>
      <family val="2"/>
      <scheme val="minor"/>
    </font>
    <font>
      <sz val="7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7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i/>
      <sz val="11"/>
      <color theme="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8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i/>
      <sz val="8"/>
      <color theme="0"/>
      <name val="Arial Narrow"/>
      <family val="2"/>
      <charset val="238"/>
    </font>
    <font>
      <sz val="9"/>
      <color theme="0"/>
      <name val="Wingdings 3"/>
      <family val="1"/>
      <charset val="2"/>
    </font>
    <font>
      <sz val="11"/>
      <color theme="0"/>
      <name val="Wingdings 3"/>
      <family val="1"/>
      <charset val="2"/>
    </font>
    <font>
      <b/>
      <i/>
      <sz val="10"/>
      <color theme="0"/>
      <name val="Calibri"/>
      <family val="2"/>
      <scheme val="minor"/>
    </font>
    <font>
      <b/>
      <sz val="11"/>
      <color theme="1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sz val="9"/>
      <color rgb="FF0070C0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0070C0"/>
      <name val="Arial Narrow"/>
      <family val="2"/>
      <charset val="238"/>
    </font>
    <font>
      <b/>
      <i/>
      <sz val="9"/>
      <color rgb="FF0070C0"/>
      <name val="Wingdings 3"/>
      <family val="1"/>
      <charset val="2"/>
    </font>
    <font>
      <b/>
      <sz val="9"/>
      <color rgb="FF0070C0"/>
      <name val="Wingdings 3"/>
      <family val="1"/>
      <charset val="2"/>
    </font>
    <font>
      <b/>
      <i/>
      <sz val="9"/>
      <name val="Wingdings 3"/>
      <family val="1"/>
      <charset val="2"/>
    </font>
    <font>
      <sz val="10"/>
      <color theme="0"/>
      <name val="Calibri"/>
      <family val="2"/>
      <scheme val="minor"/>
    </font>
    <font>
      <sz val="8"/>
      <name val="Wingdings 3"/>
      <family val="1"/>
      <charset val="2"/>
    </font>
    <font>
      <sz val="9"/>
      <name val="Wingdings 3"/>
      <family val="1"/>
      <charset val="2"/>
    </font>
    <font>
      <b/>
      <sz val="9"/>
      <color rgb="FFFF0000"/>
      <name val="Wingdings 3"/>
      <family val="1"/>
      <charset val="2"/>
    </font>
    <font>
      <b/>
      <sz val="9"/>
      <color rgb="FF00B050"/>
      <name val="Wingdings 3"/>
      <family val="1"/>
      <charset val="2"/>
    </font>
    <font>
      <sz val="11"/>
      <name val="Wingdings 3"/>
      <family val="1"/>
      <charset val="2"/>
    </font>
    <font>
      <sz val="9"/>
      <color indexed="10"/>
      <name val="Arial Narrow"/>
      <family val="2"/>
      <charset val="238"/>
    </font>
    <font>
      <sz val="1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name val="Wingdings 3"/>
      <family val="1"/>
      <charset val="2"/>
    </font>
    <font>
      <sz val="10"/>
      <name val="Wingdings 3"/>
      <family val="1"/>
      <charset val="2"/>
    </font>
    <font>
      <i/>
      <sz val="10"/>
      <name val="Wingdings 3"/>
      <family val="1"/>
      <charset val="2"/>
    </font>
    <font>
      <sz val="10"/>
      <color rgb="FF00B050"/>
      <name val="Wingdings 3"/>
      <family val="1"/>
      <charset val="2"/>
    </font>
    <font>
      <sz val="10"/>
      <color rgb="FFFF0000"/>
      <name val="Wingdings 3"/>
      <family val="1"/>
      <charset val="2"/>
    </font>
    <font>
      <sz val="10"/>
      <color theme="0"/>
      <name val="Wingdings 3"/>
      <family val="1"/>
      <charset val="2"/>
    </font>
    <font>
      <b/>
      <sz val="10"/>
      <name val="Wingdings 3"/>
      <family val="1"/>
      <charset val="2"/>
    </font>
    <font>
      <b/>
      <sz val="10"/>
      <color theme="0"/>
      <name val="Arial Narrow"/>
      <family val="2"/>
      <charset val="238"/>
    </font>
    <font>
      <b/>
      <i/>
      <sz val="10"/>
      <color theme="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7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Wingdings 3"/>
      <family val="1"/>
      <charset val="2"/>
    </font>
    <font>
      <b/>
      <sz val="9"/>
      <name val="Wingdings 3"/>
      <family val="1"/>
      <charset val="2"/>
    </font>
    <font>
      <b/>
      <sz val="10"/>
      <color theme="0"/>
      <name val="Wingdings 3"/>
      <family val="1"/>
      <charset val="2"/>
    </font>
    <font>
      <i/>
      <sz val="9"/>
      <color indexed="8"/>
      <name val="Arial Narrow"/>
      <family val="2"/>
      <charset val="238"/>
    </font>
    <font>
      <b/>
      <sz val="9.5"/>
      <color theme="0"/>
      <name val="Arial Narrow"/>
      <family val="2"/>
      <charset val="238"/>
    </font>
    <font>
      <b/>
      <i/>
      <sz val="9.5"/>
      <color theme="0"/>
      <name val="Arial Narrow"/>
      <family val="2"/>
      <charset val="238"/>
    </font>
    <font>
      <b/>
      <sz val="9.5"/>
      <color theme="0"/>
      <name val="Wingdings 3"/>
      <family val="1"/>
      <charset val="2"/>
    </font>
    <font>
      <sz val="10"/>
      <name val="Arial"/>
      <charset val="204"/>
    </font>
    <font>
      <sz val="9"/>
      <color indexed="8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.5"/>
      <name val="Arial Narrow"/>
      <family val="2"/>
      <charset val="238"/>
    </font>
    <font>
      <b/>
      <sz val="9.5"/>
      <color rgb="FF00B050"/>
      <name val="Wingdings 3"/>
      <family val="1"/>
      <charset val="2"/>
    </font>
    <font>
      <sz val="9.5"/>
      <color indexed="8"/>
      <name val="Arial Narrow"/>
      <family val="2"/>
      <charset val="238"/>
    </font>
    <font>
      <b/>
      <sz val="9.5"/>
      <color rgb="FFFF0000"/>
      <name val="Wingdings 3"/>
      <family val="1"/>
      <charset val="2"/>
    </font>
    <font>
      <b/>
      <sz val="9.5"/>
      <name val="Arial Narrow"/>
      <family val="2"/>
      <charset val="238"/>
    </font>
    <font>
      <b/>
      <i/>
      <sz val="9.5"/>
      <name val="Arial Narrow"/>
      <family val="2"/>
      <charset val="238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0"/>
      <name val="Arial Narrow"/>
      <family val="2"/>
      <charset val="238"/>
    </font>
    <font>
      <b/>
      <i/>
      <sz val="9"/>
      <color rgb="FF00B050"/>
      <name val="Wingdings 3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2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98" fillId="0" borderId="0"/>
  </cellStyleXfs>
  <cellXfs count="1145">
    <xf numFmtId="0" fontId="0" fillId="0" borderId="0" xfId="0"/>
    <xf numFmtId="0" fontId="13" fillId="0" borderId="0" xfId="32" applyFont="1"/>
    <xf numFmtId="0" fontId="3" fillId="0" borderId="0" xfId="32" applyFont="1" applyFill="1"/>
    <xf numFmtId="0" fontId="15" fillId="0" borderId="0" xfId="32" applyFont="1" applyAlignment="1">
      <alignment vertical="center" wrapText="1"/>
    </xf>
    <xf numFmtId="0" fontId="16" fillId="0" borderId="0" xfId="32" applyFont="1"/>
    <xf numFmtId="0" fontId="18" fillId="0" borderId="0" xfId="32" applyFont="1" applyAlignment="1">
      <alignment vertical="center"/>
    </xf>
    <xf numFmtId="0" fontId="16" fillId="0" borderId="0" xfId="32" applyFont="1" applyAlignment="1">
      <alignment vertical="center"/>
    </xf>
    <xf numFmtId="164" fontId="21" fillId="0" borderId="0" xfId="32" applyNumberFormat="1" applyFont="1" applyAlignment="1">
      <alignment vertical="center"/>
    </xf>
    <xf numFmtId="0" fontId="23" fillId="0" borderId="21" xfId="32" applyFont="1" applyBorder="1" applyAlignment="1">
      <alignment vertical="center"/>
    </xf>
    <xf numFmtId="0" fontId="25" fillId="0" borderId="0" xfId="32" applyFont="1" applyAlignment="1">
      <alignment vertical="center"/>
    </xf>
    <xf numFmtId="0" fontId="23" fillId="0" borderId="0" xfId="32" applyFont="1" applyAlignment="1">
      <alignment vertical="center"/>
    </xf>
    <xf numFmtId="0" fontId="16" fillId="0" borderId="0" xfId="32" applyFont="1" applyAlignment="1">
      <alignment horizontal="center"/>
    </xf>
    <xf numFmtId="0" fontId="4" fillId="0" borderId="0" xfId="32" applyFont="1" applyFill="1"/>
    <xf numFmtId="164" fontId="26" fillId="0" borderId="0" xfId="32" applyNumberFormat="1" applyFont="1" applyFill="1"/>
    <xf numFmtId="0" fontId="27" fillId="0" borderId="0" xfId="32" applyFont="1" applyFill="1"/>
    <xf numFmtId="0" fontId="4" fillId="0" borderId="0" xfId="32" applyFont="1" applyFill="1" applyAlignment="1">
      <alignment wrapText="1"/>
    </xf>
    <xf numFmtId="0" fontId="28" fillId="0" borderId="0" xfId="32" applyFont="1" applyFill="1" applyAlignment="1">
      <alignment horizontal="center"/>
    </xf>
    <xf numFmtId="164" fontId="29" fillId="0" borderId="0" xfId="32" applyNumberFormat="1" applyFont="1" applyFill="1" applyBorder="1"/>
    <xf numFmtId="3" fontId="29" fillId="0" borderId="0" xfId="32" applyNumberFormat="1" applyFont="1" applyFill="1" applyBorder="1"/>
    <xf numFmtId="3" fontId="29" fillId="0" borderId="0" xfId="33" applyNumberFormat="1" applyFont="1" applyFill="1" applyBorder="1"/>
    <xf numFmtId="0" fontId="29" fillId="0" borderId="0" xfId="32" applyFont="1" applyFill="1" applyBorder="1" applyAlignment="1">
      <alignment horizontal="left" vertical="center" wrapText="1"/>
    </xf>
    <xf numFmtId="0" fontId="29" fillId="0" borderId="0" xfId="32" applyFont="1" applyFill="1" applyBorder="1" applyAlignment="1">
      <alignment horizontal="center"/>
    </xf>
    <xf numFmtId="0" fontId="3" fillId="0" borderId="0" xfId="32" applyFont="1" applyFill="1" applyAlignment="1">
      <alignment vertical="center"/>
    </xf>
    <xf numFmtId="164" fontId="29" fillId="0" borderId="0" xfId="32" applyNumberFormat="1" applyFont="1" applyFill="1" applyBorder="1" applyAlignment="1">
      <alignment vertical="center"/>
    </xf>
    <xf numFmtId="0" fontId="4" fillId="0" borderId="0" xfId="32" applyFont="1" applyFill="1" applyAlignment="1">
      <alignment vertical="center"/>
    </xf>
    <xf numFmtId="164" fontId="16" fillId="0" borderId="0" xfId="32" applyNumberFormat="1" applyFont="1" applyFill="1" applyBorder="1" applyAlignment="1">
      <alignment vertical="center"/>
    </xf>
    <xf numFmtId="0" fontId="4" fillId="0" borderId="0" xfId="32" applyFont="1" applyFill="1" applyAlignment="1">
      <alignment horizontal="center" vertical="center"/>
    </xf>
    <xf numFmtId="164" fontId="30" fillId="0" borderId="0" xfId="32" applyNumberFormat="1" applyFont="1" applyFill="1" applyBorder="1" applyAlignment="1">
      <alignment horizontal="center" vertical="center"/>
    </xf>
    <xf numFmtId="0" fontId="9" fillId="0" borderId="0" xfId="32" applyFont="1" applyFill="1" applyAlignment="1">
      <alignment horizontal="center" vertical="center"/>
    </xf>
    <xf numFmtId="164" fontId="14" fillId="0" borderId="0" xfId="32" applyNumberFormat="1" applyFont="1" applyFill="1" applyBorder="1" applyAlignment="1">
      <alignment horizontal="right" vertical="center"/>
    </xf>
    <xf numFmtId="164" fontId="4" fillId="0" borderId="0" xfId="32" applyNumberFormat="1" applyFont="1" applyFill="1"/>
    <xf numFmtId="0" fontId="34" fillId="0" borderId="0" xfId="1" applyFont="1" applyFill="1"/>
    <xf numFmtId="0" fontId="34" fillId="0" borderId="0" xfId="1" applyFont="1" applyFill="1" applyAlignment="1">
      <alignment horizontal="center"/>
    </xf>
    <xf numFmtId="3" fontId="38" fillId="0" borderId="22" xfId="32" applyNumberFormat="1" applyFont="1" applyFill="1" applyBorder="1" applyAlignment="1">
      <alignment vertical="center"/>
    </xf>
    <xf numFmtId="49" fontId="34" fillId="0" borderId="0" xfId="1" applyNumberFormat="1" applyFont="1" applyFill="1"/>
    <xf numFmtId="0" fontId="45" fillId="0" borderId="0" xfId="1" applyFont="1" applyAlignment="1">
      <alignment horizontal="center" wrapText="1"/>
    </xf>
    <xf numFmtId="0" fontId="43" fillId="0" borderId="0" xfId="1" applyFont="1"/>
    <xf numFmtId="0" fontId="45" fillId="0" borderId="0" xfId="1" applyFont="1" applyBorder="1" applyAlignment="1">
      <alignment horizontal="right"/>
    </xf>
    <xf numFmtId="0" fontId="43" fillId="4" borderId="4" xfId="1" applyFont="1" applyFill="1" applyBorder="1" applyAlignment="1">
      <alignment horizontal="center" vertical="center" textRotation="90" wrapText="1"/>
    </xf>
    <xf numFmtId="0" fontId="43" fillId="4" borderId="4" xfId="1" applyFont="1" applyFill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/>
    </xf>
    <xf numFmtId="0" fontId="43" fillId="0" borderId="0" xfId="1" applyFont="1" applyAlignment="1">
      <alignment horizontal="center"/>
    </xf>
    <xf numFmtId="10" fontId="43" fillId="0" borderId="0" xfId="1" applyNumberFormat="1" applyFont="1" applyBorder="1" applyAlignment="1">
      <alignment horizontal="center" vertical="center"/>
    </xf>
    <xf numFmtId="0" fontId="43" fillId="0" borderId="0" xfId="1" applyFont="1" applyAlignment="1">
      <alignment vertical="center"/>
    </xf>
    <xf numFmtId="0" fontId="43" fillId="0" borderId="2" xfId="1" applyFont="1" applyBorder="1" applyAlignment="1">
      <alignment horizontal="center" vertical="center"/>
    </xf>
    <xf numFmtId="164" fontId="45" fillId="0" borderId="2" xfId="1" applyNumberFormat="1" applyFont="1" applyBorder="1" applyAlignment="1">
      <alignment horizontal="right" vertical="center"/>
    </xf>
    <xf numFmtId="0" fontId="43" fillId="0" borderId="2" xfId="1" applyFont="1" applyBorder="1" applyAlignment="1">
      <alignment horizontal="left" vertical="center"/>
    </xf>
    <xf numFmtId="3" fontId="43" fillId="0" borderId="2" xfId="1" applyNumberFormat="1" applyFont="1" applyBorder="1" applyAlignment="1">
      <alignment vertical="center"/>
    </xf>
    <xf numFmtId="10" fontId="44" fillId="0" borderId="0" xfId="1" applyNumberFormat="1" applyFont="1" applyBorder="1" applyAlignment="1">
      <alignment horizontal="center" vertical="center"/>
    </xf>
    <xf numFmtId="0" fontId="47" fillId="6" borderId="12" xfId="1" applyFont="1" applyFill="1" applyBorder="1" applyAlignment="1">
      <alignment horizontal="center" vertical="center"/>
    </xf>
    <xf numFmtId="0" fontId="47" fillId="6" borderId="12" xfId="1" applyFont="1" applyFill="1" applyBorder="1" applyAlignment="1">
      <alignment vertical="center"/>
    </xf>
    <xf numFmtId="3" fontId="47" fillId="6" borderId="13" xfId="1" applyNumberFormat="1" applyFont="1" applyFill="1" applyBorder="1" applyAlignment="1">
      <alignment vertical="center"/>
    </xf>
    <xf numFmtId="164" fontId="48" fillId="6" borderId="13" xfId="1" applyNumberFormat="1" applyFont="1" applyFill="1" applyBorder="1" applyAlignment="1">
      <alignment horizontal="right" vertical="center"/>
    </xf>
    <xf numFmtId="0" fontId="49" fillId="0" borderId="0" xfId="1" applyFont="1"/>
    <xf numFmtId="0" fontId="33" fillId="7" borderId="12" xfId="32" applyFont="1" applyFill="1" applyBorder="1" applyAlignment="1">
      <alignment horizontal="center" vertical="center"/>
    </xf>
    <xf numFmtId="3" fontId="33" fillId="7" borderId="12" xfId="32" applyNumberFormat="1" applyFont="1" applyFill="1" applyBorder="1" applyAlignment="1">
      <alignment vertical="center"/>
    </xf>
    <xf numFmtId="3" fontId="57" fillId="7" borderId="12" xfId="32" applyNumberFormat="1" applyFont="1" applyFill="1" applyBorder="1" applyAlignment="1">
      <alignment vertical="center"/>
    </xf>
    <xf numFmtId="3" fontId="57" fillId="7" borderId="18" xfId="32" applyNumberFormat="1" applyFont="1" applyFill="1" applyBorder="1" applyAlignment="1">
      <alignment vertical="center"/>
    </xf>
    <xf numFmtId="164" fontId="57" fillId="7" borderId="20" xfId="32" applyNumberFormat="1" applyFont="1" applyFill="1" applyBorder="1" applyAlignment="1">
      <alignment horizontal="center" vertical="center"/>
    </xf>
    <xf numFmtId="164" fontId="57" fillId="7" borderId="12" xfId="32" applyNumberFormat="1" applyFont="1" applyFill="1" applyBorder="1" applyAlignment="1">
      <alignment vertical="center"/>
    </xf>
    <xf numFmtId="0" fontId="33" fillId="7" borderId="12" xfId="32" applyFont="1" applyFill="1" applyBorder="1" applyAlignment="1">
      <alignment horizontal="center" vertical="center" wrapText="1"/>
    </xf>
    <xf numFmtId="0" fontId="33" fillId="0" borderId="15" xfId="32" applyFont="1" applyBorder="1" applyAlignment="1">
      <alignment horizontal="center" vertical="center"/>
    </xf>
    <xf numFmtId="3" fontId="33" fillId="0" borderId="15" xfId="32" applyNumberFormat="1" applyFont="1" applyBorder="1" applyAlignment="1">
      <alignment vertical="center"/>
    </xf>
    <xf numFmtId="3" fontId="57" fillId="0" borderId="15" xfId="32" applyNumberFormat="1" applyFont="1" applyBorder="1" applyAlignment="1">
      <alignment vertical="center"/>
    </xf>
    <xf numFmtId="3" fontId="57" fillId="0" borderId="25" xfId="32" applyNumberFormat="1" applyFont="1" applyBorder="1" applyAlignment="1">
      <alignment vertical="center"/>
    </xf>
    <xf numFmtId="164" fontId="57" fillId="0" borderId="27" xfId="32" applyNumberFormat="1" applyFont="1" applyBorder="1" applyAlignment="1">
      <alignment horizontal="center" vertical="center"/>
    </xf>
    <xf numFmtId="164" fontId="57" fillId="0" borderId="15" xfId="32" applyNumberFormat="1" applyFont="1" applyBorder="1" applyAlignment="1">
      <alignment vertical="center"/>
    </xf>
    <xf numFmtId="164" fontId="58" fillId="0" borderId="4" xfId="32" applyNumberFormat="1" applyFont="1" applyBorder="1" applyAlignment="1">
      <alignment horizontal="center" vertical="center"/>
    </xf>
    <xf numFmtId="164" fontId="58" fillId="0" borderId="4" xfId="32" applyNumberFormat="1" applyFont="1" applyBorder="1" applyAlignment="1">
      <alignment horizontal="center" vertical="center" wrapText="1"/>
    </xf>
    <xf numFmtId="164" fontId="58" fillId="0" borderId="4" xfId="32" applyNumberFormat="1" applyFont="1" applyBorder="1" applyAlignment="1">
      <alignment vertical="center"/>
    </xf>
    <xf numFmtId="164" fontId="58" fillId="0" borderId="34" xfId="32" applyNumberFormat="1" applyFont="1" applyBorder="1" applyAlignment="1">
      <alignment vertical="center"/>
    </xf>
    <xf numFmtId="164" fontId="58" fillId="0" borderId="32" xfId="32" applyNumberFormat="1" applyFont="1" applyBorder="1" applyAlignment="1">
      <alignment horizontal="center" vertical="center"/>
    </xf>
    <xf numFmtId="164" fontId="58" fillId="0" borderId="9" xfId="32" applyNumberFormat="1" applyFont="1" applyBorder="1" applyAlignment="1">
      <alignment horizontal="center" vertical="center"/>
    </xf>
    <xf numFmtId="164" fontId="58" fillId="0" borderId="9" xfId="32" applyNumberFormat="1" applyFont="1" applyBorder="1" applyAlignment="1">
      <alignment horizontal="center" vertical="center" wrapText="1"/>
    </xf>
    <xf numFmtId="164" fontId="58" fillId="0" borderId="9" xfId="32" applyNumberFormat="1" applyFont="1" applyBorder="1" applyAlignment="1">
      <alignment vertical="center"/>
    </xf>
    <xf numFmtId="164" fontId="58" fillId="0" borderId="35" xfId="32" applyNumberFormat="1" applyFont="1" applyBorder="1" applyAlignment="1">
      <alignment vertical="center"/>
    </xf>
    <xf numFmtId="164" fontId="58" fillId="0" borderId="49" xfId="32" applyNumberFormat="1" applyFont="1" applyBorder="1" applyAlignment="1">
      <alignment horizontal="center" vertical="center"/>
    </xf>
    <xf numFmtId="164" fontId="58" fillId="0" borderId="15" xfId="32" applyNumberFormat="1" applyFont="1" applyBorder="1" applyAlignment="1">
      <alignment horizontal="center" vertical="center"/>
    </xf>
    <xf numFmtId="164" fontId="58" fillId="0" borderId="15" xfId="32" applyNumberFormat="1" applyFont="1" applyBorder="1" applyAlignment="1">
      <alignment horizontal="center" vertical="center" wrapText="1"/>
    </xf>
    <xf numFmtId="164" fontId="58" fillId="0" borderId="15" xfId="32" applyNumberFormat="1" applyFont="1" applyBorder="1" applyAlignment="1">
      <alignment vertical="center"/>
    </xf>
    <xf numFmtId="164" fontId="58" fillId="0" borderId="25" xfId="32" applyNumberFormat="1" applyFont="1" applyBorder="1" applyAlignment="1">
      <alignment vertical="center"/>
    </xf>
    <xf numFmtId="164" fontId="58" fillId="0" borderId="27" xfId="32" applyNumberFormat="1" applyFont="1" applyBorder="1" applyAlignment="1">
      <alignment horizontal="center" vertical="center"/>
    </xf>
    <xf numFmtId="49" fontId="57" fillId="0" borderId="2" xfId="32" applyNumberFormat="1" applyFont="1" applyBorder="1" applyAlignment="1">
      <alignment horizontal="center" vertical="center"/>
    </xf>
    <xf numFmtId="0" fontId="57" fillId="0" borderId="2" xfId="32" applyFont="1" applyFill="1" applyBorder="1" applyAlignment="1">
      <alignment vertical="center" wrapText="1"/>
    </xf>
    <xf numFmtId="3" fontId="57" fillId="0" borderId="2" xfId="32" applyNumberFormat="1" applyFont="1" applyFill="1" applyBorder="1" applyAlignment="1">
      <alignment vertical="center"/>
    </xf>
    <xf numFmtId="3" fontId="57" fillId="0" borderId="2" xfId="32" applyNumberFormat="1" applyFont="1" applyBorder="1" applyAlignment="1">
      <alignment vertical="center"/>
    </xf>
    <xf numFmtId="3" fontId="57" fillId="0" borderId="5" xfId="32" applyNumberFormat="1" applyFont="1" applyFill="1" applyBorder="1" applyAlignment="1">
      <alignment vertical="center"/>
    </xf>
    <xf numFmtId="164" fontId="57" fillId="0" borderId="23" xfId="32" applyNumberFormat="1" applyFont="1" applyFill="1" applyBorder="1" applyAlignment="1">
      <alignment horizontal="center" vertical="center"/>
    </xf>
    <xf numFmtId="164" fontId="57" fillId="0" borderId="2" xfId="32" applyNumberFormat="1" applyFont="1" applyFill="1" applyBorder="1" applyAlignment="1">
      <alignment vertical="center"/>
    </xf>
    <xf numFmtId="164" fontId="58" fillId="0" borderId="2" xfId="32" applyNumberFormat="1" applyFont="1" applyBorder="1" applyAlignment="1">
      <alignment horizontal="center" vertical="center"/>
    </xf>
    <xf numFmtId="164" fontId="58" fillId="0" borderId="2" xfId="32" applyNumberFormat="1" applyFont="1" applyBorder="1" applyAlignment="1">
      <alignment horizontal="center" vertical="center" wrapText="1"/>
    </xf>
    <xf numFmtId="164" fontId="58" fillId="0" borderId="2" xfId="32" applyNumberFormat="1" applyFont="1" applyBorder="1" applyAlignment="1">
      <alignment vertical="center"/>
    </xf>
    <xf numFmtId="164" fontId="58" fillId="0" borderId="5" xfId="32" applyNumberFormat="1" applyFont="1" applyBorder="1" applyAlignment="1">
      <alignment vertical="center"/>
    </xf>
    <xf numFmtId="164" fontId="58" fillId="0" borderId="23" xfId="32" applyNumberFormat="1" applyFont="1" applyBorder="1" applyAlignment="1">
      <alignment horizontal="center" vertical="center"/>
    </xf>
    <xf numFmtId="0" fontId="57" fillId="0" borderId="2" xfId="32" applyFont="1" applyBorder="1" applyAlignment="1">
      <alignment vertical="center" wrapText="1"/>
    </xf>
    <xf numFmtId="3" fontId="57" fillId="8" borderId="2" xfId="32" applyNumberFormat="1" applyFont="1" applyFill="1" applyBorder="1" applyAlignment="1">
      <alignment vertical="center"/>
    </xf>
    <xf numFmtId="3" fontId="57" fillId="8" borderId="5" xfId="32" applyNumberFormat="1" applyFont="1" applyFill="1" applyBorder="1" applyAlignment="1">
      <alignment vertical="center"/>
    </xf>
    <xf numFmtId="164" fontId="57" fillId="8" borderId="23" xfId="32" applyNumberFormat="1" applyFont="1" applyFill="1" applyBorder="1" applyAlignment="1">
      <alignment horizontal="center" vertical="center"/>
    </xf>
    <xf numFmtId="164" fontId="57" fillId="8" borderId="2" xfId="32" applyNumberFormat="1" applyFont="1" applyFill="1" applyBorder="1" applyAlignment="1">
      <alignment vertical="center"/>
    </xf>
    <xf numFmtId="49" fontId="33" fillId="0" borderId="9" xfId="32" applyNumberFormat="1" applyFont="1" applyBorder="1" applyAlignment="1">
      <alignment horizontal="center" vertical="center"/>
    </xf>
    <xf numFmtId="3" fontId="33" fillId="0" borderId="9" xfId="32" applyNumberFormat="1" applyFont="1" applyFill="1" applyBorder="1" applyAlignment="1">
      <alignment vertical="center"/>
    </xf>
    <xf numFmtId="3" fontId="57" fillId="0" borderId="9" xfId="32" applyNumberFormat="1" applyFont="1" applyBorder="1" applyAlignment="1">
      <alignment vertical="center"/>
    </xf>
    <xf numFmtId="3" fontId="57" fillId="0" borderId="35" xfId="32" applyNumberFormat="1" applyFont="1" applyBorder="1" applyAlignment="1">
      <alignment vertical="center"/>
    </xf>
    <xf numFmtId="164" fontId="57" fillId="0" borderId="49" xfId="32" applyNumberFormat="1" applyFont="1" applyBorder="1" applyAlignment="1">
      <alignment horizontal="center" vertical="center"/>
    </xf>
    <xf numFmtId="164" fontId="57" fillId="0" borderId="9" xfId="32" applyNumberFormat="1" applyFont="1" applyBorder="1" applyAlignment="1">
      <alignment vertical="center"/>
    </xf>
    <xf numFmtId="164" fontId="61" fillId="0" borderId="26" xfId="32" applyNumberFormat="1" applyFont="1" applyBorder="1" applyAlignment="1">
      <alignment vertical="center"/>
    </xf>
    <xf numFmtId="164" fontId="61" fillId="0" borderId="36" xfId="32" applyNumberFormat="1" applyFont="1" applyBorder="1" applyAlignment="1">
      <alignment vertical="center"/>
    </xf>
    <xf numFmtId="164" fontId="61" fillId="0" borderId="24" xfId="32" applyNumberFormat="1" applyFont="1" applyBorder="1" applyAlignment="1">
      <alignment vertical="center"/>
    </xf>
    <xf numFmtId="164" fontId="61" fillId="0" borderId="22" xfId="32" applyNumberFormat="1" applyFont="1" applyBorder="1" applyAlignment="1">
      <alignment vertical="center"/>
    </xf>
    <xf numFmtId="3" fontId="63" fillId="0" borderId="36" xfId="32" applyNumberFormat="1" applyFont="1" applyBorder="1" applyAlignment="1">
      <alignment vertical="center"/>
    </xf>
    <xf numFmtId="0" fontId="64" fillId="6" borderId="0" xfId="32" applyFont="1" applyFill="1" applyAlignment="1">
      <alignment vertical="center"/>
    </xf>
    <xf numFmtId="0" fontId="11" fillId="4" borderId="19" xfId="32" applyFont="1" applyFill="1" applyBorder="1" applyAlignment="1">
      <alignment horizontal="left" vertical="center"/>
    </xf>
    <xf numFmtId="0" fontId="11" fillId="0" borderId="24" xfId="32" applyFont="1" applyBorder="1" applyAlignment="1">
      <alignment horizontal="left" vertical="center"/>
    </xf>
    <xf numFmtId="0" fontId="11" fillId="0" borderId="26" xfId="32" applyFont="1" applyBorder="1" applyAlignment="1">
      <alignment horizontal="left" vertical="center"/>
    </xf>
    <xf numFmtId="0" fontId="11" fillId="0" borderId="22" xfId="32" applyFont="1" applyBorder="1" applyAlignment="1">
      <alignment horizontal="left" vertical="center"/>
    </xf>
    <xf numFmtId="0" fontId="10" fillId="3" borderId="22" xfId="32" applyFont="1" applyFill="1" applyBorder="1" applyAlignment="1">
      <alignment horizontal="left" vertical="center"/>
    </xf>
    <xf numFmtId="0" fontId="10" fillId="3" borderId="24" xfId="32" applyFont="1" applyFill="1" applyBorder="1" applyAlignment="1">
      <alignment horizontal="left" vertical="center"/>
    </xf>
    <xf numFmtId="0" fontId="10" fillId="3" borderId="26" xfId="32" applyFont="1" applyFill="1" applyBorder="1" applyAlignment="1">
      <alignment horizontal="left" vertical="center"/>
    </xf>
    <xf numFmtId="0" fontId="53" fillId="6" borderId="38" xfId="32" applyFont="1" applyFill="1" applyBorder="1" applyAlignment="1">
      <alignment horizontal="left" vertical="center"/>
    </xf>
    <xf numFmtId="0" fontId="54" fillId="6" borderId="19" xfId="32" applyFont="1" applyFill="1" applyBorder="1" applyAlignment="1">
      <alignment horizontal="left" vertical="center"/>
    </xf>
    <xf numFmtId="0" fontId="41" fillId="0" borderId="0" xfId="1" applyFont="1" applyFill="1" applyAlignment="1">
      <alignment horizontal="left"/>
    </xf>
    <xf numFmtId="0" fontId="35" fillId="0" borderId="0" xfId="2" applyFont="1"/>
    <xf numFmtId="0" fontId="33" fillId="0" borderId="17" xfId="2" applyFont="1" applyBorder="1" applyAlignment="1">
      <alignment horizontal="center"/>
    </xf>
    <xf numFmtId="0" fontId="59" fillId="0" borderId="17" xfId="2" applyFont="1" applyBorder="1" applyAlignment="1">
      <alignment horizontal="center"/>
    </xf>
    <xf numFmtId="0" fontId="57" fillId="0" borderId="0" xfId="2" applyFont="1" applyBorder="1" applyAlignment="1">
      <alignment horizontal="center"/>
    </xf>
    <xf numFmtId="0" fontId="59" fillId="0" borderId="0" xfId="2" applyFont="1"/>
    <xf numFmtId="0" fontId="35" fillId="0" borderId="0" xfId="2" applyFont="1" applyAlignment="1">
      <alignment wrapText="1"/>
    </xf>
    <xf numFmtId="0" fontId="35" fillId="0" borderId="0" xfId="2" applyFont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20" xfId="2" applyFont="1" applyBorder="1" applyAlignment="1">
      <alignment horizontal="center" vertical="center" wrapText="1"/>
    </xf>
    <xf numFmtId="0" fontId="35" fillId="0" borderId="58" xfId="2" applyFont="1" applyBorder="1" applyAlignment="1">
      <alignment horizontal="center" vertical="center" wrapText="1"/>
    </xf>
    <xf numFmtId="0" fontId="59" fillId="0" borderId="21" xfId="2" applyFont="1" applyBorder="1" applyAlignment="1">
      <alignment horizontal="center" vertical="center" wrapText="1"/>
    </xf>
    <xf numFmtId="0" fontId="59" fillId="0" borderId="19" xfId="2" applyFont="1" applyBorder="1" applyAlignment="1">
      <alignment horizontal="center" vertical="center" wrapText="1"/>
    </xf>
    <xf numFmtId="0" fontId="59" fillId="0" borderId="18" xfId="2" applyFont="1" applyBorder="1" applyAlignment="1">
      <alignment horizontal="center" vertical="center" wrapText="1"/>
    </xf>
    <xf numFmtId="0" fontId="59" fillId="0" borderId="12" xfId="2" applyFont="1" applyBorder="1" applyAlignment="1">
      <alignment horizontal="center" vertical="center" wrapText="1"/>
    </xf>
    <xf numFmtId="0" fontId="59" fillId="0" borderId="20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14" xfId="35" applyFont="1" applyFill="1" applyBorder="1" applyAlignment="1">
      <alignment horizontal="center" vertical="center"/>
    </xf>
    <xf numFmtId="0" fontId="35" fillId="0" borderId="30" xfId="2" applyFont="1" applyBorder="1" applyAlignment="1">
      <alignment horizontal="left" vertical="center"/>
    </xf>
    <xf numFmtId="3" fontId="33" fillId="0" borderId="75" xfId="2" applyNumberFormat="1" applyFont="1" applyBorder="1" applyAlignment="1">
      <alignment vertical="center"/>
    </xf>
    <xf numFmtId="3" fontId="59" fillId="0" borderId="31" xfId="2" applyNumberFormat="1" applyFont="1" applyBorder="1" applyAlignment="1">
      <alignment vertical="center"/>
    </xf>
    <xf numFmtId="3" fontId="59" fillId="0" borderId="29" xfId="2" applyNumberFormat="1" applyFont="1" applyBorder="1" applyAlignment="1">
      <alignment vertical="center"/>
    </xf>
    <xf numFmtId="3" fontId="59" fillId="0" borderId="28" xfId="2" applyNumberFormat="1" applyFont="1" applyBorder="1" applyAlignment="1">
      <alignment vertical="center"/>
    </xf>
    <xf numFmtId="3" fontId="59" fillId="0" borderId="14" xfId="2" applyNumberFormat="1" applyFont="1" applyBorder="1" applyAlignment="1">
      <alignment vertical="center"/>
    </xf>
    <xf numFmtId="3" fontId="59" fillId="0" borderId="30" xfId="2" applyNumberFormat="1" applyFont="1" applyBorder="1" applyAlignment="1">
      <alignment vertical="center"/>
    </xf>
    <xf numFmtId="3" fontId="35" fillId="0" borderId="75" xfId="2" applyNumberFormat="1" applyFont="1" applyBorder="1" applyAlignment="1">
      <alignment vertical="center"/>
    </xf>
    <xf numFmtId="0" fontId="67" fillId="3" borderId="14" xfId="32" applyFont="1" applyFill="1" applyBorder="1" applyAlignment="1">
      <alignment horizontal="left" vertical="center"/>
    </xf>
    <xf numFmtId="164" fontId="59" fillId="0" borderId="14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15" xfId="35" applyFont="1" applyFill="1" applyBorder="1" applyAlignment="1">
      <alignment horizontal="center" vertical="center"/>
    </xf>
    <xf numFmtId="0" fontId="35" fillId="0" borderId="27" xfId="2" applyFont="1" applyBorder="1" applyAlignment="1">
      <alignment horizontal="left" vertical="center"/>
    </xf>
    <xf numFmtId="0" fontId="68" fillId="0" borderId="15" xfId="32" applyFont="1" applyBorder="1" applyAlignment="1">
      <alignment horizontal="left" vertical="center"/>
    </xf>
    <xf numFmtId="0" fontId="35" fillId="0" borderId="2" xfId="35" applyFont="1" applyFill="1" applyBorder="1" applyAlignment="1">
      <alignment horizontal="center" vertical="center"/>
    </xf>
    <xf numFmtId="0" fontId="35" fillId="0" borderId="23" xfId="2" applyFont="1" applyBorder="1" applyAlignment="1">
      <alignment vertical="center"/>
    </xf>
    <xf numFmtId="3" fontId="33" fillId="0" borderId="56" xfId="2" applyNumberFormat="1" applyFont="1" applyBorder="1" applyAlignment="1">
      <alignment vertical="center"/>
    </xf>
    <xf numFmtId="3" fontId="59" fillId="0" borderId="6" xfId="2" applyNumberFormat="1" applyFont="1" applyBorder="1" applyAlignment="1">
      <alignment vertical="center"/>
    </xf>
    <xf numFmtId="3" fontId="59" fillId="0" borderId="22" xfId="2" applyNumberFormat="1" applyFont="1" applyBorder="1" applyAlignment="1">
      <alignment vertical="center"/>
    </xf>
    <xf numFmtId="3" fontId="59" fillId="0" borderId="5" xfId="2" applyNumberFormat="1" applyFont="1" applyBorder="1" applyAlignment="1">
      <alignment vertical="center"/>
    </xf>
    <xf numFmtId="3" fontId="59" fillId="0" borderId="2" xfId="2" applyNumberFormat="1" applyFont="1" applyBorder="1" applyAlignment="1">
      <alignment vertical="center"/>
    </xf>
    <xf numFmtId="3" fontId="59" fillId="0" borderId="23" xfId="2" applyNumberFormat="1" applyFont="1" applyBorder="1" applyAlignment="1">
      <alignment vertical="center"/>
    </xf>
    <xf numFmtId="3" fontId="35" fillId="0" borderId="56" xfId="2" applyNumberFormat="1" applyFont="1" applyBorder="1" applyAlignment="1">
      <alignment vertical="center"/>
    </xf>
    <xf numFmtId="0" fontId="67" fillId="3" borderId="2" xfId="32" applyFont="1" applyFill="1" applyBorder="1" applyAlignment="1">
      <alignment horizontal="left" vertical="center"/>
    </xf>
    <xf numFmtId="164" fontId="59" fillId="0" borderId="2" xfId="2" applyNumberFormat="1" applyFont="1" applyBorder="1" applyAlignment="1">
      <alignment vertical="center"/>
    </xf>
    <xf numFmtId="0" fontId="68" fillId="0" borderId="2" xfId="32" applyFont="1" applyBorder="1" applyAlignment="1">
      <alignment horizontal="left" vertical="center"/>
    </xf>
    <xf numFmtId="0" fontId="35" fillId="0" borderId="23" xfId="2" applyFont="1" applyBorder="1" applyAlignment="1">
      <alignment horizontal="left" vertical="center"/>
    </xf>
    <xf numFmtId="0" fontId="35" fillId="0" borderId="27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5" fillId="0" borderId="32" xfId="2" applyFont="1" applyBorder="1" applyAlignment="1">
      <alignment vertical="center"/>
    </xf>
    <xf numFmtId="0" fontId="67" fillId="3" borderId="4" xfId="32" applyFont="1" applyFill="1" applyBorder="1" applyAlignment="1">
      <alignment horizontal="left" vertical="center"/>
    </xf>
    <xf numFmtId="0" fontId="35" fillId="0" borderId="4" xfId="35" applyFont="1" applyFill="1" applyBorder="1" applyAlignment="1">
      <alignment horizontal="center" vertical="center"/>
    </xf>
    <xf numFmtId="0" fontId="35" fillId="0" borderId="49" xfId="2" applyFont="1" applyBorder="1" applyAlignment="1">
      <alignment horizontal="left" vertical="center"/>
    </xf>
    <xf numFmtId="3" fontId="33" fillId="0" borderId="68" xfId="2" applyNumberFormat="1" applyFont="1" applyBorder="1" applyAlignment="1">
      <alignment vertical="center"/>
    </xf>
    <xf numFmtId="3" fontId="59" fillId="0" borderId="33" xfId="2" applyNumberFormat="1" applyFont="1" applyBorder="1" applyAlignment="1">
      <alignment vertical="center"/>
    </xf>
    <xf numFmtId="3" fontId="59" fillId="0" borderId="4" xfId="2" applyNumberFormat="1" applyFont="1" applyBorder="1" applyAlignment="1">
      <alignment vertical="center"/>
    </xf>
    <xf numFmtId="3" fontId="59" fillId="0" borderId="32" xfId="2" applyNumberFormat="1" applyFont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164" fontId="59" fillId="0" borderId="4" xfId="2" applyNumberFormat="1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3" fontId="33" fillId="0" borderId="58" xfId="2" applyNumberFormat="1" applyFont="1" applyBorder="1" applyAlignment="1">
      <alignment vertical="center"/>
    </xf>
    <xf numFmtId="3" fontId="59" fillId="0" borderId="21" xfId="2" applyNumberFormat="1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5" fillId="0" borderId="12" xfId="2" applyFont="1" applyBorder="1" applyAlignment="1">
      <alignment horizontal="center" vertical="center"/>
    </xf>
    <xf numFmtId="3" fontId="59" fillId="0" borderId="19" xfId="2" applyNumberFormat="1" applyFont="1" applyBorder="1" applyAlignment="1">
      <alignment vertical="center"/>
    </xf>
    <xf numFmtId="3" fontId="59" fillId="0" borderId="12" xfId="2" applyNumberFormat="1" applyFont="1" applyBorder="1" applyAlignment="1">
      <alignment vertical="center"/>
    </xf>
    <xf numFmtId="3" fontId="59" fillId="0" borderId="20" xfId="2" applyNumberFormat="1" applyFont="1" applyBorder="1" applyAlignment="1">
      <alignment vertical="center"/>
    </xf>
    <xf numFmtId="3" fontId="35" fillId="0" borderId="58" xfId="2" applyNumberFormat="1" applyFont="1" applyBorder="1" applyAlignment="1">
      <alignment vertical="center"/>
    </xf>
    <xf numFmtId="0" fontId="68" fillId="0" borderId="9" xfId="32" applyFont="1" applyBorder="1" applyAlignment="1">
      <alignment horizontal="left" vertical="center"/>
    </xf>
    <xf numFmtId="164" fontId="59" fillId="0" borderId="12" xfId="2" applyNumberFormat="1" applyFont="1" applyBorder="1" applyAlignment="1">
      <alignment vertical="center"/>
    </xf>
    <xf numFmtId="0" fontId="35" fillId="0" borderId="0" xfId="2" applyFont="1" applyAlignment="1">
      <alignment horizontal="center"/>
    </xf>
    <xf numFmtId="0" fontId="40" fillId="4" borderId="26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 wrapText="1"/>
    </xf>
    <xf numFmtId="0" fontId="40" fillId="4" borderId="32" xfId="2" applyFont="1" applyFill="1" applyBorder="1" applyAlignment="1">
      <alignment horizontal="center" vertical="center" wrapText="1"/>
    </xf>
    <xf numFmtId="0" fontId="35" fillId="0" borderId="0" xfId="32" applyFont="1"/>
    <xf numFmtId="0" fontId="68" fillId="0" borderId="24" xfId="32" applyFont="1" applyBorder="1" applyAlignment="1">
      <alignment horizontal="center" vertical="center"/>
    </xf>
    <xf numFmtId="0" fontId="67" fillId="7" borderId="19" xfId="32" applyFont="1" applyFill="1" applyBorder="1" applyAlignment="1">
      <alignment horizontal="center" vertical="center"/>
    </xf>
    <xf numFmtId="0" fontId="68" fillId="0" borderId="22" xfId="32" applyFont="1" applyBorder="1" applyAlignment="1">
      <alignment horizontal="center" vertical="center"/>
    </xf>
    <xf numFmtId="0" fontId="4" fillId="0" borderId="0" xfId="32" applyFont="1"/>
    <xf numFmtId="0" fontId="8" fillId="0" borderId="0" xfId="32" applyFont="1"/>
    <xf numFmtId="0" fontId="33" fillId="0" borderId="15" xfId="32" applyFont="1" applyBorder="1" applyAlignment="1">
      <alignment horizontal="center" vertical="center" wrapText="1"/>
    </xf>
    <xf numFmtId="0" fontId="33" fillId="0" borderId="9" xfId="32" applyFont="1" applyBorder="1" applyAlignment="1">
      <alignment horizontal="center" vertical="center"/>
    </xf>
    <xf numFmtId="0" fontId="70" fillId="0" borderId="0" xfId="32" applyFont="1" applyBorder="1" applyAlignment="1"/>
    <xf numFmtId="0" fontId="35" fillId="0" borderId="0" xfId="32" applyFont="1" applyAlignment="1">
      <alignment horizontal="center"/>
    </xf>
    <xf numFmtId="0" fontId="35" fillId="0" borderId="17" xfId="32" applyFont="1" applyFill="1" applyBorder="1" applyAlignment="1">
      <alignment horizontal="left" vertical="center" wrapText="1"/>
    </xf>
    <xf numFmtId="4" fontId="59" fillId="0" borderId="17" xfId="32" applyNumberFormat="1" applyFont="1" applyFill="1" applyBorder="1" applyAlignment="1">
      <alignment vertical="center"/>
    </xf>
    <xf numFmtId="0" fontId="35" fillId="0" borderId="14" xfId="32" applyFont="1" applyFill="1" applyBorder="1" applyAlignment="1">
      <alignment vertical="center" wrapText="1"/>
    </xf>
    <xf numFmtId="0" fontId="35" fillId="0" borderId="2" xfId="32" applyFont="1" applyFill="1" applyBorder="1" applyAlignment="1">
      <alignment vertical="center" wrapText="1"/>
    </xf>
    <xf numFmtId="0" fontId="35" fillId="0" borderId="2" xfId="32" applyFont="1" applyBorder="1" applyAlignment="1">
      <alignment vertical="center"/>
    </xf>
    <xf numFmtId="0" fontId="35" fillId="0" borderId="2" xfId="32" applyNumberFormat="1" applyFont="1" applyFill="1" applyBorder="1" applyAlignment="1">
      <alignment vertical="center" wrapText="1"/>
    </xf>
    <xf numFmtId="0" fontId="35" fillId="0" borderId="2" xfId="32" applyNumberFormat="1" applyFont="1" applyBorder="1" applyAlignment="1">
      <alignment vertical="center" wrapText="1"/>
    </xf>
    <xf numFmtId="0" fontId="35" fillId="0" borderId="10" xfId="32" applyNumberFormat="1" applyFont="1" applyFill="1" applyBorder="1" applyAlignment="1">
      <alignment vertical="center" wrapText="1"/>
    </xf>
    <xf numFmtId="0" fontId="35" fillId="0" borderId="24" xfId="32" applyFont="1" applyFill="1" applyBorder="1" applyAlignment="1">
      <alignment horizontal="center" vertical="center"/>
    </xf>
    <xf numFmtId="164" fontId="59" fillId="0" borderId="30" xfId="32" applyNumberFormat="1" applyFont="1" applyBorder="1" applyAlignment="1">
      <alignment vertical="center"/>
    </xf>
    <xf numFmtId="164" fontId="59" fillId="0" borderId="23" xfId="32" applyNumberFormat="1" applyFont="1" applyFill="1" applyBorder="1" applyAlignment="1">
      <alignment vertical="center"/>
    </xf>
    <xf numFmtId="0" fontId="35" fillId="0" borderId="24" xfId="32" applyFont="1" applyFill="1" applyBorder="1" applyAlignment="1">
      <alignment horizontal="center" vertical="top"/>
    </xf>
    <xf numFmtId="164" fontId="59" fillId="0" borderId="40" xfId="32" applyNumberFormat="1" applyFont="1" applyFill="1" applyBorder="1" applyAlignment="1">
      <alignment vertical="center"/>
    </xf>
    <xf numFmtId="3" fontId="35" fillId="0" borderId="28" xfId="32" applyNumberFormat="1" applyFont="1" applyBorder="1" applyAlignment="1">
      <alignment vertical="center"/>
    </xf>
    <xf numFmtId="4" fontId="76" fillId="0" borderId="17" xfId="32" applyNumberFormat="1" applyFont="1" applyFill="1" applyBorder="1" applyAlignment="1">
      <alignment horizontal="left" vertical="center"/>
    </xf>
    <xf numFmtId="0" fontId="77" fillId="0" borderId="29" xfId="32" applyFont="1" applyBorder="1" applyAlignment="1">
      <alignment horizontal="left" vertical="center"/>
    </xf>
    <xf numFmtId="0" fontId="77" fillId="0" borderId="22" xfId="32" applyFont="1" applyBorder="1" applyAlignment="1">
      <alignment horizontal="left" vertical="center"/>
    </xf>
    <xf numFmtId="0" fontId="78" fillId="0" borderId="22" xfId="32" applyFont="1" applyBorder="1" applyAlignment="1">
      <alignment horizontal="left" vertical="center"/>
    </xf>
    <xf numFmtId="0" fontId="78" fillId="0" borderId="38" xfId="32" applyFont="1" applyBorder="1" applyAlignment="1">
      <alignment horizontal="left" vertical="center"/>
    </xf>
    <xf numFmtId="3" fontId="80" fillId="0" borderId="0" xfId="32" applyNumberFormat="1" applyFont="1" applyFill="1" applyBorder="1" applyAlignment="1">
      <alignment horizontal="left"/>
    </xf>
    <xf numFmtId="0" fontId="75" fillId="0" borderId="0" xfId="32" applyFont="1" applyFill="1" applyAlignment="1">
      <alignment horizontal="left"/>
    </xf>
    <xf numFmtId="164" fontId="17" fillId="2" borderId="76" xfId="32" applyNumberFormat="1" applyFont="1" applyFill="1" applyBorder="1" applyAlignment="1">
      <alignment vertical="center"/>
    </xf>
    <xf numFmtId="164" fontId="19" fillId="2" borderId="77" xfId="32" applyNumberFormat="1" applyFont="1" applyFill="1" applyBorder="1" applyAlignment="1">
      <alignment vertical="center"/>
    </xf>
    <xf numFmtId="164" fontId="20" fillId="2" borderId="78" xfId="32" applyNumberFormat="1" applyFont="1" applyFill="1" applyBorder="1" applyAlignment="1">
      <alignment vertical="center"/>
    </xf>
    <xf numFmtId="164" fontId="22" fillId="2" borderId="21" xfId="32" applyNumberFormat="1" applyFont="1" applyFill="1" applyBorder="1" applyAlignment="1">
      <alignment vertical="center"/>
    </xf>
    <xf numFmtId="164" fontId="20" fillId="2" borderId="79" xfId="32" applyNumberFormat="1" applyFont="1" applyFill="1" applyBorder="1" applyAlignment="1">
      <alignment vertical="center"/>
    </xf>
    <xf numFmtId="164" fontId="24" fillId="2" borderId="77" xfId="32" applyNumberFormat="1" applyFont="1" applyFill="1" applyBorder="1" applyAlignment="1">
      <alignment vertical="center"/>
    </xf>
    <xf numFmtId="164" fontId="20" fillId="2" borderId="77" xfId="32" applyNumberFormat="1" applyFont="1" applyFill="1" applyBorder="1" applyAlignment="1">
      <alignment vertical="center"/>
    </xf>
    <xf numFmtId="164" fontId="22" fillId="2" borderId="1" xfId="32" applyNumberFormat="1" applyFont="1" applyFill="1" applyBorder="1" applyAlignment="1">
      <alignment vertical="center"/>
    </xf>
    <xf numFmtId="164" fontId="19" fillId="2" borderId="1" xfId="32" applyNumberFormat="1" applyFont="1" applyFill="1" applyBorder="1" applyAlignment="1">
      <alignment vertical="center"/>
    </xf>
    <xf numFmtId="164" fontId="19" fillId="2" borderId="80" xfId="32" applyNumberFormat="1" applyFont="1" applyFill="1" applyBorder="1" applyAlignment="1">
      <alignment vertical="center"/>
    </xf>
    <xf numFmtId="164" fontId="17" fillId="2" borderId="77" xfId="32" applyNumberFormat="1" applyFont="1" applyFill="1" applyBorder="1" applyAlignment="1">
      <alignment vertical="center"/>
    </xf>
    <xf numFmtId="164" fontId="55" fillId="6" borderId="21" xfId="32" applyNumberFormat="1" applyFont="1" applyFill="1" applyBorder="1" applyAlignment="1">
      <alignment vertical="center"/>
    </xf>
    <xf numFmtId="0" fontId="16" fillId="3" borderId="0" xfId="32" applyFont="1" applyFill="1" applyBorder="1"/>
    <xf numFmtId="0" fontId="8" fillId="3" borderId="0" xfId="32" applyFont="1" applyFill="1" applyBorder="1"/>
    <xf numFmtId="0" fontId="13" fillId="3" borderId="0" xfId="32" applyFont="1" applyFill="1" applyBorder="1"/>
    <xf numFmtId="0" fontId="18" fillId="3" borderId="0" xfId="32" applyFont="1" applyFill="1" applyBorder="1" applyAlignment="1">
      <alignment vertical="center"/>
    </xf>
    <xf numFmtId="0" fontId="16" fillId="3" borderId="0" xfId="32" applyFont="1" applyFill="1" applyBorder="1" applyAlignment="1">
      <alignment vertical="center"/>
    </xf>
    <xf numFmtId="164" fontId="21" fillId="3" borderId="0" xfId="32" applyNumberFormat="1" applyFont="1" applyFill="1" applyBorder="1" applyAlignment="1">
      <alignment vertical="center"/>
    </xf>
    <xf numFmtId="0" fontId="23" fillId="3" borderId="0" xfId="32" applyFont="1" applyFill="1" applyBorder="1" applyAlignment="1">
      <alignment vertical="center"/>
    </xf>
    <xf numFmtId="0" fontId="25" fillId="3" borderId="0" xfId="32" applyFont="1" applyFill="1" applyBorder="1" applyAlignment="1">
      <alignment vertical="center"/>
    </xf>
    <xf numFmtId="0" fontId="64" fillId="3" borderId="0" xfId="32" applyFont="1" applyFill="1" applyBorder="1" applyAlignment="1">
      <alignment vertical="center"/>
    </xf>
    <xf numFmtId="0" fontId="35" fillId="0" borderId="0" xfId="32" applyFont="1" applyFill="1"/>
    <xf numFmtId="0" fontId="35" fillId="3" borderId="0" xfId="32" applyFont="1" applyFill="1"/>
    <xf numFmtId="0" fontId="35" fillId="0" borderId="0" xfId="32" applyFont="1" applyFill="1" applyAlignment="1">
      <alignment horizontal="center" vertical="center"/>
    </xf>
    <xf numFmtId="0" fontId="35" fillId="3" borderId="0" xfId="32" applyFont="1" applyFill="1" applyAlignment="1">
      <alignment horizontal="center" vertical="center"/>
    </xf>
    <xf numFmtId="0" fontId="35" fillId="0" borderId="0" xfId="32" applyFont="1" applyFill="1" applyAlignment="1">
      <alignment vertical="center"/>
    </xf>
    <xf numFmtId="0" fontId="35" fillId="3" borderId="0" xfId="32" applyFont="1" applyFill="1" applyAlignment="1">
      <alignment vertical="center"/>
    </xf>
    <xf numFmtId="0" fontId="72" fillId="6" borderId="0" xfId="32" applyFont="1" applyFill="1" applyAlignment="1">
      <alignment vertical="center"/>
    </xf>
    <xf numFmtId="0" fontId="72" fillId="3" borderId="0" xfId="32" applyFont="1" applyFill="1" applyAlignment="1">
      <alignment vertical="center"/>
    </xf>
    <xf numFmtId="0" fontId="35" fillId="0" borderId="0" xfId="32" applyFont="1" applyFill="1" applyBorder="1" applyAlignment="1">
      <alignment horizontal="center"/>
    </xf>
    <xf numFmtId="0" fontId="35" fillId="0" borderId="0" xfId="32" applyFont="1" applyFill="1" applyBorder="1" applyAlignment="1">
      <alignment horizontal="left" vertical="center" wrapText="1"/>
    </xf>
    <xf numFmtId="3" fontId="35" fillId="0" borderId="0" xfId="33" applyNumberFormat="1" applyFont="1" applyFill="1" applyBorder="1"/>
    <xf numFmtId="3" fontId="35" fillId="0" borderId="0" xfId="32" applyNumberFormat="1" applyFont="1" applyFill="1" applyBorder="1"/>
    <xf numFmtId="0" fontId="59" fillId="0" borderId="0" xfId="32" applyFont="1" applyFill="1" applyAlignment="1">
      <alignment horizontal="center"/>
    </xf>
    <xf numFmtId="0" fontId="35" fillId="0" borderId="0" xfId="32" applyFont="1" applyFill="1" applyAlignment="1">
      <alignment wrapText="1"/>
    </xf>
    <xf numFmtId="0" fontId="57" fillId="0" borderId="0" xfId="32" applyFont="1" applyFill="1" applyAlignment="1">
      <alignment horizontal="center"/>
    </xf>
    <xf numFmtId="0" fontId="79" fillId="6" borderId="19" xfId="32" applyFont="1" applyFill="1" applyBorder="1" applyAlignment="1">
      <alignment horizontal="left" vertical="center"/>
    </xf>
    <xf numFmtId="3" fontId="69" fillId="0" borderId="0" xfId="32" applyNumberFormat="1" applyFont="1" applyAlignment="1">
      <alignment horizontal="left"/>
    </xf>
    <xf numFmtId="0" fontId="43" fillId="3" borderId="0" xfId="32" applyFont="1" applyFill="1"/>
    <xf numFmtId="0" fontId="43" fillId="0" borderId="0" xfId="32" applyFont="1"/>
    <xf numFmtId="3" fontId="43" fillId="0" borderId="0" xfId="32" applyNumberFormat="1" applyFont="1"/>
    <xf numFmtId="0" fontId="43" fillId="3" borderId="0" xfId="32" applyFont="1" applyFill="1" applyAlignment="1">
      <alignment vertical="center"/>
    </xf>
    <xf numFmtId="0" fontId="43" fillId="0" borderId="0" xfId="32" applyFont="1" applyAlignment="1">
      <alignment vertical="center"/>
    </xf>
    <xf numFmtId="0" fontId="73" fillId="3" borderId="0" xfId="32" applyFont="1" applyFill="1" applyAlignment="1">
      <alignment vertical="center"/>
    </xf>
    <xf numFmtId="3" fontId="47" fillId="6" borderId="18" xfId="32" applyNumberFormat="1" applyFont="1" applyFill="1" applyBorder="1" applyAlignment="1">
      <alignment vertical="center"/>
    </xf>
    <xf numFmtId="164" fontId="47" fillId="6" borderId="20" xfId="32" applyNumberFormat="1" applyFont="1" applyFill="1" applyBorder="1" applyAlignment="1">
      <alignment vertical="center"/>
    </xf>
    <xf numFmtId="0" fontId="73" fillId="6" borderId="0" xfId="32" applyFont="1" applyFill="1" applyAlignment="1">
      <alignment vertical="center"/>
    </xf>
    <xf numFmtId="0" fontId="43" fillId="0" borderId="0" xfId="32" applyFont="1" applyAlignment="1">
      <alignment horizontal="center"/>
    </xf>
    <xf numFmtId="0" fontId="47" fillId="6" borderId="13" xfId="32" applyFont="1" applyFill="1" applyBorder="1" applyAlignment="1">
      <alignment horizontal="center" vertical="center" wrapText="1"/>
    </xf>
    <xf numFmtId="0" fontId="73" fillId="6" borderId="48" xfId="32" applyFont="1" applyFill="1" applyBorder="1" applyAlignment="1">
      <alignment horizontal="center" vertical="center"/>
    </xf>
    <xf numFmtId="0" fontId="81" fillId="6" borderId="48" xfId="32" applyFont="1" applyFill="1" applyBorder="1" applyAlignment="1">
      <alignment horizontal="center" vertical="center"/>
    </xf>
    <xf numFmtId="0" fontId="71" fillId="0" borderId="24" xfId="32" applyFont="1" applyFill="1" applyBorder="1" applyAlignment="1">
      <alignment horizontal="center" vertical="center"/>
    </xf>
    <xf numFmtId="0" fontId="71" fillId="0" borderId="2" xfId="32" applyNumberFormat="1" applyFont="1" applyFill="1" applyBorder="1" applyAlignment="1">
      <alignment vertical="center" wrapText="1"/>
    </xf>
    <xf numFmtId="164" fontId="83" fillId="0" borderId="23" xfId="32" applyNumberFormat="1" applyFont="1" applyFill="1" applyBorder="1" applyAlignment="1">
      <alignment vertical="center"/>
    </xf>
    <xf numFmtId="0" fontId="71" fillId="0" borderId="2" xfId="32" applyFont="1" applyFill="1" applyBorder="1" applyAlignment="1">
      <alignment vertical="center" wrapText="1"/>
    </xf>
    <xf numFmtId="0" fontId="71" fillId="0" borderId="24" xfId="32" applyFont="1" applyFill="1" applyBorder="1" applyAlignment="1">
      <alignment horizontal="center" vertical="top"/>
    </xf>
    <xf numFmtId="0" fontId="71" fillId="0" borderId="2" xfId="32" applyFont="1" applyBorder="1" applyAlignment="1">
      <alignment vertical="center" wrapText="1"/>
    </xf>
    <xf numFmtId="0" fontId="71" fillId="0" borderId="4" xfId="32" applyNumberFormat="1" applyFont="1" applyFill="1" applyBorder="1" applyAlignment="1">
      <alignment vertical="top" wrapText="1"/>
    </xf>
    <xf numFmtId="164" fontId="83" fillId="0" borderId="32" xfId="32" applyNumberFormat="1" applyFont="1" applyFill="1" applyBorder="1" applyAlignment="1">
      <alignment vertical="center"/>
    </xf>
    <xf numFmtId="164" fontId="48" fillId="6" borderId="20" xfId="32" applyNumberFormat="1" applyFont="1" applyFill="1" applyBorder="1" applyAlignment="1">
      <alignment vertical="center"/>
    </xf>
    <xf numFmtId="0" fontId="71" fillId="0" borderId="15" xfId="32" applyFont="1" applyFill="1" applyBorder="1" applyAlignment="1">
      <alignment vertical="center" wrapText="1"/>
    </xf>
    <xf numFmtId="0" fontId="71" fillId="0" borderId="2" xfId="32" applyNumberFormat="1" applyFont="1" applyFill="1" applyBorder="1" applyAlignment="1">
      <alignment vertical="top" wrapText="1"/>
    </xf>
    <xf numFmtId="0" fontId="71" fillId="0" borderId="4" xfId="32" applyFont="1" applyFill="1" applyBorder="1" applyAlignment="1">
      <alignment vertical="center" wrapText="1"/>
    </xf>
    <xf numFmtId="0" fontId="71" fillId="0" borderId="17" xfId="32" applyFont="1" applyFill="1" applyBorder="1" applyAlignment="1">
      <alignment horizontal="left" vertical="center" wrapText="1"/>
    </xf>
    <xf numFmtId="0" fontId="71" fillId="0" borderId="29" xfId="32" applyFont="1" applyBorder="1" applyAlignment="1">
      <alignment horizontal="center" vertical="center"/>
    </xf>
    <xf numFmtId="0" fontId="71" fillId="0" borderId="14" xfId="32" applyFont="1" applyBorder="1" applyAlignment="1">
      <alignment vertical="center" wrapText="1"/>
    </xf>
    <xf numFmtId="3" fontId="71" fillId="0" borderId="28" xfId="32" applyNumberFormat="1" applyFont="1" applyBorder="1" applyAlignment="1">
      <alignment vertical="center"/>
    </xf>
    <xf numFmtId="0" fontId="71" fillId="0" borderId="22" xfId="32" applyFont="1" applyBorder="1" applyAlignment="1">
      <alignment horizontal="center" vertical="center"/>
    </xf>
    <xf numFmtId="3" fontId="71" fillId="0" borderId="5" xfId="32" applyNumberFormat="1" applyFont="1" applyBorder="1" applyAlignment="1">
      <alignment vertical="center"/>
    </xf>
    <xf numFmtId="0" fontId="71" fillId="0" borderId="22" xfId="32" applyFont="1" applyBorder="1" applyAlignment="1">
      <alignment horizontal="center" vertical="top"/>
    </xf>
    <xf numFmtId="0" fontId="71" fillId="0" borderId="2" xfId="32" applyFont="1" applyBorder="1" applyAlignment="1">
      <alignment vertical="top" wrapText="1"/>
    </xf>
    <xf numFmtId="0" fontId="38" fillId="0" borderId="0" xfId="32" applyFont="1"/>
    <xf numFmtId="0" fontId="40" fillId="0" borderId="0" xfId="32" applyFont="1"/>
    <xf numFmtId="0" fontId="40" fillId="0" borderId="0" xfId="32" applyFont="1" applyBorder="1" applyAlignment="1">
      <alignment horizontal="center"/>
    </xf>
    <xf numFmtId="0" fontId="38" fillId="5" borderId="0" xfId="32" applyFont="1" applyFill="1" applyAlignment="1">
      <alignment vertical="center"/>
    </xf>
    <xf numFmtId="0" fontId="37" fillId="4" borderId="19" xfId="32" applyFont="1" applyFill="1" applyBorder="1" applyAlignment="1">
      <alignment horizontal="center" vertical="center"/>
    </xf>
    <xf numFmtId="49" fontId="37" fillId="4" borderId="12" xfId="32" applyNumberFormat="1" applyFont="1" applyFill="1" applyBorder="1" applyAlignment="1">
      <alignment horizontal="center" vertical="center"/>
    </xf>
    <xf numFmtId="0" fontId="37" fillId="4" borderId="21" xfId="32" applyFont="1" applyFill="1" applyBorder="1" applyAlignment="1">
      <alignment horizontal="left" vertical="center" wrapText="1"/>
    </xf>
    <xf numFmtId="3" fontId="37" fillId="4" borderId="19" xfId="32" applyNumberFormat="1" applyFont="1" applyFill="1" applyBorder="1" applyAlignment="1">
      <alignment vertical="center"/>
    </xf>
    <xf numFmtId="164" fontId="39" fillId="4" borderId="20" xfId="32" applyNumberFormat="1" applyFont="1" applyFill="1" applyBorder="1" applyAlignment="1">
      <alignment vertical="center"/>
    </xf>
    <xf numFmtId="3" fontId="37" fillId="4" borderId="21" xfId="32" applyNumberFormat="1" applyFont="1" applyFill="1" applyBorder="1" applyAlignment="1">
      <alignment vertical="center"/>
    </xf>
    <xf numFmtId="0" fontId="38" fillId="0" borderId="0" xfId="32" applyFont="1" applyAlignment="1">
      <alignment vertical="center"/>
    </xf>
    <xf numFmtId="0" fontId="38" fillId="0" borderId="22" xfId="32" applyFont="1" applyBorder="1" applyAlignment="1">
      <alignment horizontal="center" vertical="center"/>
    </xf>
    <xf numFmtId="49" fontId="38" fillId="0" borderId="14" xfId="32" applyNumberFormat="1" applyFont="1" applyBorder="1" applyAlignment="1">
      <alignment horizontal="center" vertical="center"/>
    </xf>
    <xf numFmtId="0" fontId="38" fillId="0" borderId="5" xfId="32" applyFont="1" applyBorder="1" applyAlignment="1">
      <alignment horizontal="left" vertical="center" wrapText="1"/>
    </xf>
    <xf numFmtId="3" fontId="38" fillId="0" borderId="22" xfId="32" applyNumberFormat="1" applyFont="1" applyBorder="1" applyAlignment="1">
      <alignment vertical="center"/>
    </xf>
    <xf numFmtId="164" fontId="40" fillId="0" borderId="23" xfId="32" applyNumberFormat="1" applyFont="1" applyBorder="1" applyAlignment="1">
      <alignment vertical="center"/>
    </xf>
    <xf numFmtId="3" fontId="38" fillId="0" borderId="6" xfId="32" applyNumberFormat="1" applyFont="1" applyBorder="1" applyAlignment="1">
      <alignment vertical="center"/>
    </xf>
    <xf numFmtId="0" fontId="38" fillId="0" borderId="24" xfId="32" applyFont="1" applyBorder="1" applyAlignment="1">
      <alignment horizontal="center" vertical="center"/>
    </xf>
    <xf numFmtId="49" fontId="38" fillId="0" borderId="15" xfId="32" applyNumberFormat="1" applyFont="1" applyBorder="1" applyAlignment="1">
      <alignment horizontal="center" vertical="center"/>
    </xf>
    <xf numFmtId="0" fontId="38" fillId="0" borderId="25" xfId="32" applyFont="1" applyBorder="1" applyAlignment="1">
      <alignment horizontal="left" vertical="center" wrapText="1"/>
    </xf>
    <xf numFmtId="0" fontId="37" fillId="0" borderId="0" xfId="32" applyFont="1" applyAlignment="1">
      <alignment vertical="center"/>
    </xf>
    <xf numFmtId="0" fontId="37" fillId="0" borderId="24" xfId="32" applyFont="1" applyBorder="1" applyAlignment="1">
      <alignment horizontal="center" vertical="center"/>
    </xf>
    <xf numFmtId="49" fontId="37" fillId="0" borderId="15" xfId="32" applyNumberFormat="1" applyFont="1" applyBorder="1" applyAlignment="1">
      <alignment horizontal="center" vertical="center"/>
    </xf>
    <xf numFmtId="0" fontId="37" fillId="0" borderId="25" xfId="32" applyFont="1" applyBorder="1" applyAlignment="1">
      <alignment horizontal="left" vertical="center" wrapText="1"/>
    </xf>
    <xf numFmtId="3" fontId="37" fillId="0" borderId="24" xfId="32" applyNumberFormat="1" applyFont="1" applyBorder="1" applyAlignment="1">
      <alignment vertical="center"/>
    </xf>
    <xf numFmtId="164" fontId="39" fillId="0" borderId="27" xfId="32" applyNumberFormat="1" applyFont="1" applyBorder="1" applyAlignment="1">
      <alignment vertical="center"/>
    </xf>
    <xf numFmtId="3" fontId="37" fillId="0" borderId="1" xfId="32" applyNumberFormat="1" applyFont="1" applyBorder="1" applyAlignment="1">
      <alignment vertical="center"/>
    </xf>
    <xf numFmtId="0" fontId="40" fillId="0" borderId="0" xfId="32" applyFont="1" applyAlignment="1">
      <alignment vertical="center"/>
    </xf>
    <xf numFmtId="0" fontId="39" fillId="0" borderId="22" xfId="32" applyFont="1" applyBorder="1" applyAlignment="1">
      <alignment horizontal="center" vertical="center"/>
    </xf>
    <xf numFmtId="49" fontId="38" fillId="0" borderId="2" xfId="32" applyNumberFormat="1" applyFont="1" applyBorder="1" applyAlignment="1">
      <alignment horizontal="center" vertical="center"/>
    </xf>
    <xf numFmtId="164" fontId="38" fillId="0" borderId="23" xfId="32" applyNumberFormat="1" applyFont="1" applyBorder="1" applyAlignment="1">
      <alignment vertical="center"/>
    </xf>
    <xf numFmtId="0" fontId="37" fillId="0" borderId="22" xfId="32" applyFont="1" applyBorder="1" applyAlignment="1">
      <alignment horizontal="center" vertical="center"/>
    </xf>
    <xf numFmtId="49" fontId="37" fillId="0" borderId="2" xfId="32" applyNumberFormat="1" applyFont="1" applyBorder="1" applyAlignment="1">
      <alignment horizontal="center" vertical="center"/>
    </xf>
    <xf numFmtId="0" fontId="37" fillId="0" borderId="5" xfId="32" applyFont="1" applyBorder="1" applyAlignment="1">
      <alignment horizontal="left" vertical="center" wrapText="1"/>
    </xf>
    <xf numFmtId="3" fontId="37" fillId="0" borderId="22" xfId="32" applyNumberFormat="1" applyFont="1" applyBorder="1" applyAlignment="1">
      <alignment vertical="center"/>
    </xf>
    <xf numFmtId="164" fontId="37" fillId="0" borderId="23" xfId="32" applyNumberFormat="1" applyFont="1" applyBorder="1" applyAlignment="1">
      <alignment vertical="center"/>
    </xf>
    <xf numFmtId="3" fontId="37" fillId="0" borderId="6" xfId="32" applyNumberFormat="1" applyFont="1" applyBorder="1" applyAlignment="1">
      <alignment vertical="center"/>
    </xf>
    <xf numFmtId="164" fontId="39" fillId="0" borderId="23" xfId="32" applyNumberFormat="1" applyFont="1" applyBorder="1" applyAlignment="1">
      <alignment vertical="center"/>
    </xf>
    <xf numFmtId="0" fontId="39" fillId="0" borderId="24" xfId="32" applyFont="1" applyBorder="1" applyAlignment="1">
      <alignment horizontal="center" vertical="center"/>
    </xf>
    <xf numFmtId="164" fontId="38" fillId="0" borderId="27" xfId="32" applyNumberFormat="1" applyFont="1" applyBorder="1" applyAlignment="1">
      <alignment vertical="center"/>
    </xf>
    <xf numFmtId="3" fontId="38" fillId="0" borderId="1" xfId="32" applyNumberFormat="1" applyFont="1" applyBorder="1" applyAlignment="1">
      <alignment vertical="center"/>
    </xf>
    <xf numFmtId="164" fontId="40" fillId="0" borderId="27" xfId="32" applyNumberFormat="1" applyFont="1" applyBorder="1" applyAlignment="1">
      <alignment vertical="center"/>
    </xf>
    <xf numFmtId="0" fontId="38" fillId="0" borderId="5" xfId="32" applyNumberFormat="1" applyFont="1" applyBorder="1" applyAlignment="1">
      <alignment vertical="center" wrapText="1"/>
    </xf>
    <xf numFmtId="164" fontId="37" fillId="4" borderId="20" xfId="32" applyNumberFormat="1" applyFont="1" applyFill="1" applyBorder="1" applyAlignment="1">
      <alignment vertical="center"/>
    </xf>
    <xf numFmtId="0" fontId="37" fillId="0" borderId="0" xfId="32" applyFont="1" applyFill="1" applyAlignment="1">
      <alignment vertical="center"/>
    </xf>
    <xf numFmtId="0" fontId="37" fillId="0" borderId="29" xfId="32" applyFont="1" applyFill="1" applyBorder="1" applyAlignment="1">
      <alignment horizontal="center" vertical="center"/>
    </xf>
    <xf numFmtId="49" fontId="37" fillId="0" borderId="14" xfId="32" applyNumberFormat="1" applyFont="1" applyFill="1" applyBorder="1" applyAlignment="1">
      <alignment horizontal="center" vertical="center"/>
    </xf>
    <xf numFmtId="0" fontId="37" fillId="0" borderId="28" xfId="32" applyFont="1" applyFill="1" applyBorder="1" applyAlignment="1">
      <alignment horizontal="left" vertical="center" wrapText="1"/>
    </xf>
    <xf numFmtId="3" fontId="37" fillId="0" borderId="29" xfId="32" applyNumberFormat="1" applyFont="1" applyFill="1" applyBorder="1" applyAlignment="1">
      <alignment vertical="center"/>
    </xf>
    <xf numFmtId="164" fontId="37" fillId="0" borderId="30" xfId="32" applyNumberFormat="1" applyFont="1" applyFill="1" applyBorder="1" applyAlignment="1">
      <alignment vertical="center"/>
    </xf>
    <xf numFmtId="3" fontId="37" fillId="0" borderId="31" xfId="32" applyNumberFormat="1" applyFont="1" applyFill="1" applyBorder="1" applyAlignment="1">
      <alignment vertical="center"/>
    </xf>
    <xf numFmtId="164" fontId="39" fillId="0" borderId="30" xfId="32" applyNumberFormat="1" applyFont="1" applyFill="1" applyBorder="1" applyAlignment="1">
      <alignment vertical="center"/>
    </xf>
    <xf numFmtId="0" fontId="40" fillId="0" borderId="24" xfId="32" applyFont="1" applyBorder="1" applyAlignment="1">
      <alignment horizontal="center" vertical="center"/>
    </xf>
    <xf numFmtId="3" fontId="38" fillId="0" borderId="24" xfId="32" applyNumberFormat="1" applyFont="1" applyBorder="1" applyAlignment="1">
      <alignment vertical="center"/>
    </xf>
    <xf numFmtId="164" fontId="38" fillId="0" borderId="32" xfId="32" applyNumberFormat="1" applyFont="1" applyBorder="1" applyAlignment="1">
      <alignment vertical="center"/>
    </xf>
    <xf numFmtId="3" fontId="38" fillId="0" borderId="33" xfId="32" applyNumberFormat="1" applyFont="1" applyBorder="1" applyAlignment="1">
      <alignment vertical="center"/>
    </xf>
    <xf numFmtId="164" fontId="40" fillId="0" borderId="32" xfId="32" applyNumberFormat="1" applyFont="1" applyBorder="1" applyAlignment="1">
      <alignment vertical="center"/>
    </xf>
    <xf numFmtId="0" fontId="40" fillId="0" borderId="26" xfId="32" applyFont="1" applyBorder="1" applyAlignment="1">
      <alignment horizontal="center" vertical="center"/>
    </xf>
    <xf numFmtId="0" fontId="38" fillId="0" borderId="34" xfId="32" applyFont="1" applyBorder="1" applyAlignment="1">
      <alignment horizontal="left" vertical="center" wrapText="1"/>
    </xf>
    <xf numFmtId="0" fontId="40" fillId="0" borderId="22" xfId="32" applyFont="1" applyBorder="1" applyAlignment="1">
      <alignment horizontal="center" vertical="center"/>
    </xf>
    <xf numFmtId="0" fontId="37" fillId="0" borderId="24" xfId="32" applyFont="1" applyFill="1" applyBorder="1" applyAlignment="1">
      <alignment horizontal="center" vertical="center"/>
    </xf>
    <xf numFmtId="49" fontId="37" fillId="0" borderId="15" xfId="32" applyNumberFormat="1" applyFont="1" applyFill="1" applyBorder="1" applyAlignment="1">
      <alignment horizontal="center" vertical="center"/>
    </xf>
    <xf numFmtId="0" fontId="37" fillId="0" borderId="25" xfId="32" applyFont="1" applyFill="1" applyBorder="1" applyAlignment="1">
      <alignment horizontal="left" vertical="center" wrapText="1"/>
    </xf>
    <xf numFmtId="3" fontId="37" fillId="0" borderId="24" xfId="32" applyNumberFormat="1" applyFont="1" applyFill="1" applyBorder="1" applyAlignment="1">
      <alignment vertical="center"/>
    </xf>
    <xf numFmtId="164" fontId="37" fillId="0" borderId="27" xfId="32" applyNumberFormat="1" applyFont="1" applyFill="1" applyBorder="1" applyAlignment="1">
      <alignment vertical="center"/>
    </xf>
    <xf numFmtId="3" fontId="37" fillId="0" borderId="1" xfId="32" applyNumberFormat="1" applyFont="1" applyFill="1" applyBorder="1" applyAlignment="1">
      <alignment vertical="center"/>
    </xf>
    <xf numFmtId="164" fontId="39" fillId="0" borderId="27" xfId="32" applyNumberFormat="1" applyFont="1" applyFill="1" applyBorder="1" applyAlignment="1">
      <alignment vertical="center"/>
    </xf>
    <xf numFmtId="0" fontId="38" fillId="0" borderId="0" xfId="32" applyFont="1" applyFill="1" applyAlignment="1">
      <alignment vertical="center"/>
    </xf>
    <xf numFmtId="0" fontId="38" fillId="0" borderId="24" xfId="32" applyFont="1" applyFill="1" applyBorder="1" applyAlignment="1">
      <alignment horizontal="center" vertical="center"/>
    </xf>
    <xf numFmtId="0" fontId="37" fillId="0" borderId="25" xfId="32" applyNumberFormat="1" applyFont="1" applyFill="1" applyBorder="1" applyAlignment="1">
      <alignment vertical="center" wrapText="1"/>
    </xf>
    <xf numFmtId="164" fontId="37" fillId="0" borderId="23" xfId="32" applyNumberFormat="1" applyFont="1" applyFill="1" applyBorder="1" applyAlignment="1">
      <alignment vertical="center"/>
    </xf>
    <xf numFmtId="3" fontId="37" fillId="0" borderId="6" xfId="32" applyNumberFormat="1" applyFont="1" applyFill="1" applyBorder="1" applyAlignment="1">
      <alignment vertical="center"/>
    </xf>
    <xf numFmtId="164" fontId="39" fillId="0" borderId="23" xfId="32" applyNumberFormat="1" applyFont="1" applyFill="1" applyBorder="1" applyAlignment="1">
      <alignment vertical="center"/>
    </xf>
    <xf numFmtId="0" fontId="37" fillId="0" borderId="36" xfId="32" applyFont="1" applyBorder="1" applyAlignment="1">
      <alignment horizontal="center" vertical="center"/>
    </xf>
    <xf numFmtId="0" fontId="37" fillId="0" borderId="35" xfId="32" applyFont="1" applyBorder="1" applyAlignment="1">
      <alignment horizontal="left" vertical="center" wrapText="1"/>
    </xf>
    <xf numFmtId="164" fontId="37" fillId="0" borderId="27" xfId="32" applyNumberFormat="1" applyFont="1" applyBorder="1" applyAlignment="1">
      <alignment vertical="center"/>
    </xf>
    <xf numFmtId="0" fontId="37" fillId="0" borderId="36" xfId="32" applyFont="1" applyFill="1" applyBorder="1" applyAlignment="1">
      <alignment horizontal="center" vertical="center"/>
    </xf>
    <xf numFmtId="0" fontId="37" fillId="0" borderId="0" xfId="32" applyFont="1" applyFill="1" applyBorder="1" applyAlignment="1">
      <alignment horizontal="left" vertical="center" wrapText="1"/>
    </xf>
    <xf numFmtId="3" fontId="37" fillId="0" borderId="36" xfId="32" applyNumberFormat="1" applyFont="1" applyFill="1" applyBorder="1" applyAlignment="1">
      <alignment vertical="center"/>
    </xf>
    <xf numFmtId="164" fontId="39" fillId="0" borderId="32" xfId="32" applyNumberFormat="1" applyFont="1" applyBorder="1" applyAlignment="1">
      <alignment vertical="center"/>
    </xf>
    <xf numFmtId="0" fontId="36" fillId="0" borderId="5" xfId="32" applyFont="1" applyBorder="1" applyAlignment="1">
      <alignment horizontal="left" vertical="center" wrapText="1"/>
    </xf>
    <xf numFmtId="49" fontId="37" fillId="0" borderId="29" xfId="32" applyNumberFormat="1" applyFont="1" applyFill="1" applyBorder="1" applyAlignment="1">
      <alignment horizontal="center" vertical="center"/>
    </xf>
    <xf numFmtId="0" fontId="37" fillId="0" borderId="14" xfId="32" applyFont="1" applyFill="1" applyBorder="1" applyAlignment="1">
      <alignment horizontal="center" vertical="center"/>
    </xf>
    <xf numFmtId="164" fontId="37" fillId="0" borderId="32" xfId="32" applyNumberFormat="1" applyFont="1" applyBorder="1" applyAlignment="1">
      <alignment vertical="center"/>
    </xf>
    <xf numFmtId="3" fontId="37" fillId="0" borderId="33" xfId="32" applyNumberFormat="1" applyFont="1" applyBorder="1" applyAlignment="1">
      <alignment vertical="center"/>
    </xf>
    <xf numFmtId="3" fontId="38" fillId="3" borderId="22" xfId="32" applyNumberFormat="1" applyFont="1" applyFill="1" applyBorder="1" applyAlignment="1">
      <alignment vertical="center"/>
    </xf>
    <xf numFmtId="3" fontId="38" fillId="0" borderId="33" xfId="32" applyNumberFormat="1" applyFont="1" applyFill="1" applyBorder="1" applyAlignment="1">
      <alignment vertical="center"/>
    </xf>
    <xf numFmtId="3" fontId="38" fillId="0" borderId="6" xfId="32" applyNumberFormat="1" applyFont="1" applyFill="1" applyBorder="1" applyAlignment="1">
      <alignment vertical="center"/>
    </xf>
    <xf numFmtId="49" fontId="37" fillId="0" borderId="44" xfId="32" applyNumberFormat="1" applyFont="1" applyFill="1" applyBorder="1" applyAlignment="1">
      <alignment horizontal="center" vertical="center"/>
    </xf>
    <xf numFmtId="0" fontId="37" fillId="0" borderId="0" xfId="32" applyFont="1" applyFill="1" applyBorder="1" applyAlignment="1">
      <alignment horizontal="center" vertical="center"/>
    </xf>
    <xf numFmtId="0" fontId="37" fillId="0" borderId="37" xfId="32" applyFont="1" applyFill="1" applyBorder="1" applyAlignment="1">
      <alignment horizontal="left" vertical="center" wrapText="1"/>
    </xf>
    <xf numFmtId="0" fontId="37" fillId="4" borderId="17" xfId="32" applyFont="1" applyFill="1" applyBorder="1" applyAlignment="1">
      <alignment horizontal="justify" vertical="center" wrapText="1"/>
    </xf>
    <xf numFmtId="0" fontId="50" fillId="6" borderId="0" xfId="32" applyFont="1" applyFill="1" applyAlignment="1">
      <alignment vertical="center"/>
    </xf>
    <xf numFmtId="0" fontId="51" fillId="6" borderId="19" xfId="32" applyFont="1" applyFill="1" applyBorder="1" applyAlignment="1">
      <alignment horizontal="center" vertical="center"/>
    </xf>
    <xf numFmtId="49" fontId="51" fillId="6" borderId="12" xfId="32" applyNumberFormat="1" applyFont="1" applyFill="1" applyBorder="1" applyAlignment="1">
      <alignment horizontal="center" vertical="center"/>
    </xf>
    <xf numFmtId="0" fontId="51" fillId="6" borderId="17" xfId="32" applyFont="1" applyFill="1" applyBorder="1" applyAlignment="1">
      <alignment horizontal="left" vertical="center" wrapText="1"/>
    </xf>
    <xf numFmtId="3" fontId="51" fillId="6" borderId="19" xfId="32" applyNumberFormat="1" applyFont="1" applyFill="1" applyBorder="1" applyAlignment="1">
      <alignment vertical="center"/>
    </xf>
    <xf numFmtId="164" fontId="51" fillId="6" borderId="20" xfId="32" applyNumberFormat="1" applyFont="1" applyFill="1" applyBorder="1" applyAlignment="1">
      <alignment vertical="center"/>
    </xf>
    <xf numFmtId="3" fontId="51" fillId="6" borderId="21" xfId="32" applyNumberFormat="1" applyFont="1" applyFill="1" applyBorder="1" applyAlignment="1">
      <alignment vertical="center"/>
    </xf>
    <xf numFmtId="164" fontId="52" fillId="6" borderId="20" xfId="32" applyNumberFormat="1" applyFont="1" applyFill="1" applyBorder="1" applyAlignment="1">
      <alignment vertical="center"/>
    </xf>
    <xf numFmtId="0" fontId="38" fillId="0" borderId="0" xfId="32" applyFont="1" applyAlignment="1">
      <alignment horizontal="center"/>
    </xf>
    <xf numFmtId="49" fontId="38" fillId="0" borderId="0" xfId="32" applyNumberFormat="1" applyFont="1" applyAlignment="1">
      <alignment horizontal="center"/>
    </xf>
    <xf numFmtId="0" fontId="38" fillId="0" borderId="0" xfId="32" applyFont="1" applyAlignment="1">
      <alignment wrapText="1"/>
    </xf>
    <xf numFmtId="0" fontId="40" fillId="0" borderId="0" xfId="32" applyFont="1" applyFill="1"/>
    <xf numFmtId="0" fontId="38" fillId="0" borderId="0" xfId="32" applyFont="1" applyFill="1"/>
    <xf numFmtId="3" fontId="40" fillId="0" borderId="0" xfId="32" applyNumberFormat="1" applyFont="1"/>
    <xf numFmtId="0" fontId="74" fillId="0" borderId="0" xfId="32" applyFont="1" applyAlignment="1">
      <alignment horizontal="left"/>
    </xf>
    <xf numFmtId="0" fontId="87" fillId="0" borderId="0" xfId="1" applyFont="1"/>
    <xf numFmtId="0" fontId="87" fillId="0" borderId="0" xfId="1" applyFont="1" applyBorder="1" applyAlignment="1">
      <alignment horizontal="left"/>
    </xf>
    <xf numFmtId="0" fontId="88" fillId="0" borderId="15" xfId="1" applyFont="1" applyBorder="1" applyAlignment="1">
      <alignment horizontal="center" vertical="center"/>
    </xf>
    <xf numFmtId="0" fontId="88" fillId="0" borderId="25" xfId="1" applyFont="1" applyBorder="1" applyAlignment="1">
      <alignment horizontal="left" vertical="center"/>
    </xf>
    <xf numFmtId="3" fontId="88" fillId="0" borderId="55" xfId="1" applyNumberFormat="1" applyFont="1" applyBorder="1" applyAlignment="1">
      <alignment horizontal="right" vertical="center"/>
    </xf>
    <xf numFmtId="3" fontId="88" fillId="0" borderId="16" xfId="1" applyNumberFormat="1" applyFont="1" applyBorder="1" applyAlignment="1">
      <alignment horizontal="right" vertical="center"/>
    </xf>
    <xf numFmtId="164" fontId="89" fillId="0" borderId="15" xfId="1" applyNumberFormat="1" applyFont="1" applyBorder="1" applyAlignment="1">
      <alignment horizontal="right" vertical="center"/>
    </xf>
    <xf numFmtId="3" fontId="88" fillId="0" borderId="15" xfId="1" applyNumberFormat="1" applyFont="1" applyBorder="1" applyAlignment="1">
      <alignment horizontal="right" vertical="center"/>
    </xf>
    <xf numFmtId="164" fontId="89" fillId="0" borderId="25" xfId="1" applyNumberFormat="1" applyFont="1" applyBorder="1" applyAlignment="1">
      <alignment horizontal="right" vertical="center"/>
    </xf>
    <xf numFmtId="0" fontId="88" fillId="0" borderId="0" xfId="1" applyFont="1" applyAlignment="1">
      <alignment vertical="center"/>
    </xf>
    <xf numFmtId="0" fontId="88" fillId="0" borderId="2" xfId="1" applyFont="1" applyBorder="1" applyAlignment="1">
      <alignment horizontal="center" vertical="center"/>
    </xf>
    <xf numFmtId="0" fontId="88" fillId="0" borderId="5" xfId="1" applyFont="1" applyBorder="1" applyAlignment="1">
      <alignment horizontal="left" vertical="center"/>
    </xf>
    <xf numFmtId="3" fontId="88" fillId="0" borderId="56" xfId="1" applyNumberFormat="1" applyFont="1" applyBorder="1" applyAlignment="1">
      <alignment horizontal="right" vertical="center"/>
    </xf>
    <xf numFmtId="3" fontId="88" fillId="0" borderId="7" xfId="1" applyNumberFormat="1" applyFont="1" applyBorder="1" applyAlignment="1">
      <alignment horizontal="right" vertical="center"/>
    </xf>
    <xf numFmtId="164" fontId="89" fillId="0" borderId="7" xfId="1" applyNumberFormat="1" applyFont="1" applyBorder="1" applyAlignment="1">
      <alignment horizontal="right" vertical="center"/>
    </xf>
    <xf numFmtId="3" fontId="88" fillId="3" borderId="56" xfId="1" applyNumberFormat="1" applyFont="1" applyFill="1" applyBorder="1" applyAlignment="1">
      <alignment horizontal="right" vertical="center"/>
    </xf>
    <xf numFmtId="3" fontId="88" fillId="3" borderId="7" xfId="1" applyNumberFormat="1" applyFont="1" applyFill="1" applyBorder="1" applyAlignment="1">
      <alignment horizontal="right" vertical="center"/>
    </xf>
    <xf numFmtId="164" fontId="89" fillId="0" borderId="6" xfId="1" applyNumberFormat="1" applyFont="1" applyBorder="1" applyAlignment="1">
      <alignment horizontal="right" vertical="center"/>
    </xf>
    <xf numFmtId="3" fontId="88" fillId="3" borderId="56" xfId="1" applyNumberFormat="1" applyFont="1" applyFill="1" applyBorder="1" applyAlignment="1">
      <alignment vertical="center"/>
    </xf>
    <xf numFmtId="3" fontId="88" fillId="3" borderId="7" xfId="1" applyNumberFormat="1" applyFont="1" applyFill="1" applyBorder="1" applyAlignment="1">
      <alignment vertical="center"/>
    </xf>
    <xf numFmtId="164" fontId="89" fillId="0" borderId="7" xfId="1" applyNumberFormat="1" applyFont="1" applyBorder="1" applyAlignment="1">
      <alignment vertical="center"/>
    </xf>
    <xf numFmtId="3" fontId="88" fillId="0" borderId="7" xfId="1" applyNumberFormat="1" applyFont="1" applyBorder="1" applyAlignment="1">
      <alignment vertical="center"/>
    </xf>
    <xf numFmtId="164" fontId="89" fillId="0" borderId="6" xfId="1" applyNumberFormat="1" applyFont="1" applyBorder="1" applyAlignment="1">
      <alignment vertical="center"/>
    </xf>
    <xf numFmtId="3" fontId="88" fillId="0" borderId="56" xfId="1" applyNumberFormat="1" applyFont="1" applyBorder="1" applyAlignment="1">
      <alignment vertical="center"/>
    </xf>
    <xf numFmtId="0" fontId="87" fillId="0" borderId="2" xfId="1" applyFont="1" applyBorder="1" applyAlignment="1">
      <alignment horizontal="center" vertical="center"/>
    </xf>
    <xf numFmtId="0" fontId="87" fillId="0" borderId="5" xfId="1" applyFont="1" applyBorder="1" applyAlignment="1">
      <alignment vertical="center"/>
    </xf>
    <xf numFmtId="164" fontId="90" fillId="0" borderId="7" xfId="1" applyNumberFormat="1" applyFont="1" applyBorder="1" applyAlignment="1">
      <alignment vertical="center"/>
    </xf>
    <xf numFmtId="3" fontId="87" fillId="0" borderId="7" xfId="1" applyNumberFormat="1" applyFont="1" applyBorder="1" applyAlignment="1">
      <alignment vertical="center"/>
    </xf>
    <xf numFmtId="164" fontId="90" fillId="0" borderId="6" xfId="1" applyNumberFormat="1" applyFont="1" applyBorder="1" applyAlignment="1">
      <alignment vertical="center"/>
    </xf>
    <xf numFmtId="3" fontId="87" fillId="0" borderId="56" xfId="1" applyNumberFormat="1" applyFont="1" applyBorder="1" applyAlignment="1">
      <alignment vertical="center"/>
    </xf>
    <xf numFmtId="0" fontId="87" fillId="0" borderId="0" xfId="1" applyFont="1" applyAlignment="1">
      <alignment vertical="center"/>
    </xf>
    <xf numFmtId="0" fontId="88" fillId="0" borderId="25" xfId="1" applyFont="1" applyBorder="1" applyAlignment="1">
      <alignment vertical="center"/>
    </xf>
    <xf numFmtId="0" fontId="87" fillId="0" borderId="5" xfId="1" applyFont="1" applyBorder="1" applyAlignment="1">
      <alignment horizontal="left" vertical="center"/>
    </xf>
    <xf numFmtId="0" fontId="87" fillId="0" borderId="25" xfId="1" applyFont="1" applyBorder="1" applyAlignment="1">
      <alignment horizontal="left" vertical="center"/>
    </xf>
    <xf numFmtId="3" fontId="87" fillId="0" borderId="55" xfId="1" applyNumberFormat="1" applyFont="1" applyBorder="1" applyAlignment="1">
      <alignment vertical="center"/>
    </xf>
    <xf numFmtId="3" fontId="87" fillId="0" borderId="16" xfId="1" applyNumberFormat="1" applyFont="1" applyBorder="1" applyAlignment="1">
      <alignment vertical="center"/>
    </xf>
    <xf numFmtId="164" fontId="90" fillId="0" borderId="16" xfId="1" applyNumberFormat="1" applyFont="1" applyBorder="1" applyAlignment="1">
      <alignment vertical="center"/>
    </xf>
    <xf numFmtId="0" fontId="87" fillId="0" borderId="25" xfId="1" applyFont="1" applyBorder="1" applyAlignment="1">
      <alignment vertical="center"/>
    </xf>
    <xf numFmtId="3" fontId="87" fillId="0" borderId="57" xfId="1" applyNumberFormat="1" applyFont="1" applyBorder="1" applyAlignment="1">
      <alignment vertical="center"/>
    </xf>
    <xf numFmtId="3" fontId="87" fillId="0" borderId="8" xfId="1" applyNumberFormat="1" applyFont="1" applyBorder="1" applyAlignment="1">
      <alignment vertical="center"/>
    </xf>
    <xf numFmtId="164" fontId="90" fillId="0" borderId="2" xfId="1" applyNumberFormat="1" applyFont="1" applyBorder="1" applyAlignment="1">
      <alignment vertical="center"/>
    </xf>
    <xf numFmtId="3" fontId="87" fillId="0" borderId="2" xfId="1" applyNumberFormat="1" applyFont="1" applyBorder="1" applyAlignment="1">
      <alignment vertical="center"/>
    </xf>
    <xf numFmtId="164" fontId="90" fillId="0" borderId="5" xfId="1" applyNumberFormat="1" applyFont="1" applyBorder="1" applyAlignment="1">
      <alignment vertical="center"/>
    </xf>
    <xf numFmtId="0" fontId="87" fillId="0" borderId="35" xfId="1" applyFont="1" applyBorder="1" applyAlignment="1">
      <alignment vertical="center"/>
    </xf>
    <xf numFmtId="164" fontId="90" fillId="0" borderId="9" xfId="1" applyNumberFormat="1" applyFont="1" applyBorder="1" applyAlignment="1">
      <alignment vertical="center"/>
    </xf>
    <xf numFmtId="3" fontId="87" fillId="0" borderId="9" xfId="1" applyNumberFormat="1" applyFont="1" applyBorder="1" applyAlignment="1">
      <alignment vertical="center"/>
    </xf>
    <xf numFmtId="164" fontId="90" fillId="0" borderId="35" xfId="1" applyNumberFormat="1" applyFont="1" applyBorder="1" applyAlignment="1">
      <alignment vertical="center"/>
    </xf>
    <xf numFmtId="0" fontId="81" fillId="6" borderId="12" xfId="1" applyFont="1" applyFill="1" applyBorder="1" applyAlignment="1">
      <alignment horizontal="center" vertical="center"/>
    </xf>
    <xf numFmtId="0" fontId="81" fillId="6" borderId="18" xfId="1" applyFont="1" applyFill="1" applyBorder="1" applyAlignment="1">
      <alignment vertical="center"/>
    </xf>
    <xf numFmtId="3" fontId="81" fillId="6" borderId="58" xfId="1" applyNumberFormat="1" applyFont="1" applyFill="1" applyBorder="1" applyAlignment="1">
      <alignment vertical="center"/>
    </xf>
    <xf numFmtId="3" fontId="81" fillId="6" borderId="13" xfId="1" applyNumberFormat="1" applyFont="1" applyFill="1" applyBorder="1" applyAlignment="1">
      <alignment vertical="center"/>
    </xf>
    <xf numFmtId="164" fontId="82" fillId="6" borderId="13" xfId="1" applyNumberFormat="1" applyFont="1" applyFill="1" applyBorder="1" applyAlignment="1">
      <alignment vertical="center"/>
    </xf>
    <xf numFmtId="164" fontId="82" fillId="6" borderId="21" xfId="1" applyNumberFormat="1" applyFont="1" applyFill="1" applyBorder="1" applyAlignment="1">
      <alignment vertical="center"/>
    </xf>
    <xf numFmtId="0" fontId="72" fillId="6" borderId="0" xfId="1" applyFont="1" applyFill="1" applyAlignment="1">
      <alignment vertical="center"/>
    </xf>
    <xf numFmtId="0" fontId="88" fillId="0" borderId="0" xfId="1" applyFont="1" applyBorder="1" applyAlignment="1">
      <alignment horizontal="center"/>
    </xf>
    <xf numFmtId="0" fontId="88" fillId="0" borderId="0" xfId="1" applyFont="1" applyBorder="1"/>
    <xf numFmtId="0" fontId="87" fillId="0" borderId="0" xfId="1" applyFont="1" applyAlignment="1">
      <alignment horizontal="center"/>
    </xf>
    <xf numFmtId="3" fontId="87" fillId="0" borderId="0" xfId="1" applyNumberFormat="1" applyFont="1"/>
    <xf numFmtId="3" fontId="87" fillId="0" borderId="0" xfId="1" applyNumberFormat="1" applyFont="1" applyFill="1"/>
    <xf numFmtId="3" fontId="87" fillId="0" borderId="0" xfId="1" applyNumberFormat="1" applyFont="1" applyFill="1" applyBorder="1"/>
    <xf numFmtId="0" fontId="87" fillId="0" borderId="0" xfId="1" applyFont="1" applyFill="1" applyBorder="1"/>
    <xf numFmtId="0" fontId="91" fillId="0" borderId="0" xfId="1" applyFont="1" applyAlignment="1">
      <alignment horizontal="left"/>
    </xf>
    <xf numFmtId="3" fontId="91" fillId="0" borderId="0" xfId="1" applyNumberFormat="1" applyFont="1" applyFill="1" applyAlignment="1">
      <alignment horizontal="left"/>
    </xf>
    <xf numFmtId="3" fontId="91" fillId="0" borderId="0" xfId="1" applyNumberFormat="1" applyFont="1" applyFill="1" applyBorder="1" applyAlignment="1">
      <alignment horizontal="left"/>
    </xf>
    <xf numFmtId="0" fontId="72" fillId="3" borderId="0" xfId="1" applyFont="1" applyFill="1" applyAlignment="1">
      <alignment vertical="center"/>
    </xf>
    <xf numFmtId="0" fontId="87" fillId="3" borderId="0" xfId="1" applyFont="1" applyFill="1"/>
    <xf numFmtId="0" fontId="88" fillId="3" borderId="0" xfId="1" applyFont="1" applyFill="1" applyAlignment="1">
      <alignment vertical="center"/>
    </xf>
    <xf numFmtId="0" fontId="87" fillId="3" borderId="0" xfId="1" applyFont="1" applyFill="1" applyAlignment="1">
      <alignment vertical="center"/>
    </xf>
    <xf numFmtId="0" fontId="67" fillId="3" borderId="15" xfId="32" applyFont="1" applyFill="1" applyBorder="1" applyAlignment="1">
      <alignment horizontal="left" vertical="center"/>
    </xf>
    <xf numFmtId="0" fontId="93" fillId="6" borderId="12" xfId="32" applyFont="1" applyFill="1" applyBorder="1" applyAlignment="1">
      <alignment horizontal="left" vertical="center"/>
    </xf>
    <xf numFmtId="0" fontId="34" fillId="3" borderId="0" xfId="1" applyFont="1" applyFill="1"/>
    <xf numFmtId="0" fontId="34" fillId="3" borderId="0" xfId="1" applyFont="1" applyFill="1" applyAlignment="1">
      <alignment horizontal="center"/>
    </xf>
    <xf numFmtId="3" fontId="35" fillId="0" borderId="12" xfId="34" applyNumberFormat="1" applyFont="1" applyFill="1" applyBorder="1" applyAlignment="1">
      <alignment horizontal="center" vertical="center"/>
    </xf>
    <xf numFmtId="0" fontId="35" fillId="0" borderId="18" xfId="34" applyFont="1" applyFill="1" applyBorder="1" applyAlignment="1">
      <alignment horizontal="center" vertical="center"/>
    </xf>
    <xf numFmtId="0" fontId="35" fillId="3" borderId="58" xfId="34" applyFont="1" applyFill="1" applyBorder="1" applyAlignment="1">
      <alignment horizontal="center" vertical="center" wrapText="1"/>
    </xf>
    <xf numFmtId="0" fontId="35" fillId="0" borderId="20" xfId="34" applyFont="1" applyFill="1" applyBorder="1" applyAlignment="1">
      <alignment horizontal="center" vertical="center"/>
    </xf>
    <xf numFmtId="0" fontId="35" fillId="0" borderId="19" xfId="34" applyFont="1" applyFill="1" applyBorder="1" applyAlignment="1">
      <alignment horizontal="center" vertical="center"/>
    </xf>
    <xf numFmtId="0" fontId="35" fillId="0" borderId="13" xfId="34" applyFont="1" applyFill="1" applyBorder="1" applyAlignment="1">
      <alignment horizontal="center" vertical="center"/>
    </xf>
    <xf numFmtId="3" fontId="35" fillId="0" borderId="15" xfId="34" applyNumberFormat="1" applyFont="1" applyFill="1" applyBorder="1" applyAlignment="1">
      <alignment horizontal="center" vertical="center"/>
    </xf>
    <xf numFmtId="3" fontId="35" fillId="0" borderId="55" xfId="34" applyNumberFormat="1" applyFont="1" applyFill="1" applyBorder="1" applyAlignment="1">
      <alignment horizontal="right" vertical="center"/>
    </xf>
    <xf numFmtId="164" fontId="59" fillId="0" borderId="27" xfId="34" applyNumberFormat="1" applyFont="1" applyFill="1" applyBorder="1" applyAlignment="1">
      <alignment horizontal="right" vertical="center"/>
    </xf>
    <xf numFmtId="3" fontId="35" fillId="0" borderId="24" xfId="34" applyNumberFormat="1" applyFont="1" applyFill="1" applyBorder="1" applyAlignment="1">
      <alignment horizontal="right" vertical="center"/>
    </xf>
    <xf numFmtId="3" fontId="35" fillId="0" borderId="16" xfId="34" applyNumberFormat="1" applyFont="1" applyFill="1" applyBorder="1" applyAlignment="1">
      <alignment horizontal="right" vertical="center"/>
    </xf>
    <xf numFmtId="164" fontId="59" fillId="0" borderId="16" xfId="34" applyNumberFormat="1" applyFont="1" applyFill="1" applyBorder="1" applyAlignment="1">
      <alignment horizontal="right" vertical="center"/>
    </xf>
    <xf numFmtId="0" fontId="35" fillId="0" borderId="25" xfId="34" applyNumberFormat="1" applyFont="1" applyFill="1" applyBorder="1" applyAlignment="1">
      <alignment horizontal="left" vertical="center" wrapText="1"/>
    </xf>
    <xf numFmtId="0" fontId="35" fillId="0" borderId="5" xfId="34" applyNumberFormat="1" applyFont="1" applyFill="1" applyBorder="1" applyAlignment="1">
      <alignment vertical="center" wrapText="1"/>
    </xf>
    <xf numFmtId="3" fontId="35" fillId="0" borderId="56" xfId="34" applyNumberFormat="1" applyFont="1" applyFill="1" applyBorder="1" applyAlignment="1">
      <alignment horizontal="right" vertical="center"/>
    </xf>
    <xf numFmtId="3" fontId="35" fillId="0" borderId="22" xfId="34" applyNumberFormat="1" applyFont="1" applyFill="1" applyBorder="1" applyAlignment="1">
      <alignment horizontal="right" vertical="center"/>
    </xf>
    <xf numFmtId="0" fontId="35" fillId="0" borderId="5" xfId="34" applyFont="1" applyFill="1" applyBorder="1" applyAlignment="1">
      <alignment horizontal="left" vertical="center"/>
    </xf>
    <xf numFmtId="0" fontId="35" fillId="0" borderId="5" xfId="34" applyFont="1" applyFill="1" applyBorder="1" applyAlignment="1">
      <alignment horizontal="left" vertical="center" wrapText="1"/>
    </xf>
    <xf numFmtId="0" fontId="35" fillId="0" borderId="5" xfId="34" applyNumberFormat="1" applyFont="1" applyFill="1" applyBorder="1" applyAlignment="1">
      <alignment horizontal="left" vertical="center" wrapText="1"/>
    </xf>
    <xf numFmtId="0" fontId="35" fillId="0" borderId="34" xfId="34" applyNumberFormat="1" applyFont="1" applyFill="1" applyBorder="1" applyAlignment="1">
      <alignment horizontal="left" vertical="center" wrapText="1"/>
    </xf>
    <xf numFmtId="0" fontId="68" fillId="0" borderId="4" xfId="32" applyFont="1" applyBorder="1" applyAlignment="1">
      <alignment horizontal="left" vertical="center"/>
    </xf>
    <xf numFmtId="0" fontId="35" fillId="0" borderId="2" xfId="34" applyNumberFormat="1" applyFont="1" applyFill="1" applyBorder="1" applyAlignment="1">
      <alignment horizontal="center" vertical="center"/>
    </xf>
    <xf numFmtId="3" fontId="35" fillId="0" borderId="56" xfId="32" applyNumberFormat="1" applyFont="1" applyFill="1" applyBorder="1" applyAlignment="1">
      <alignment vertical="center"/>
    </xf>
    <xf numFmtId="3" fontId="35" fillId="0" borderId="22" xfId="32" applyNumberFormat="1" applyFont="1" applyFill="1" applyBorder="1" applyAlignment="1">
      <alignment vertical="center"/>
    </xf>
    <xf numFmtId="3" fontId="35" fillId="0" borderId="7" xfId="34" applyNumberFormat="1" applyFont="1" applyFill="1" applyBorder="1" applyAlignment="1">
      <alignment horizontal="right" vertical="center"/>
    </xf>
    <xf numFmtId="164" fontId="59" fillId="0" borderId="7" xfId="34" applyNumberFormat="1" applyFont="1" applyFill="1" applyBorder="1" applyAlignment="1">
      <alignment horizontal="right" vertical="center"/>
    </xf>
    <xf numFmtId="0" fontId="35" fillId="0" borderId="5" xfId="1" applyFont="1" applyFill="1" applyBorder="1" applyAlignment="1">
      <alignment horizontal="left" vertical="center" wrapText="1"/>
    </xf>
    <xf numFmtId="3" fontId="35" fillId="0" borderId="16" xfId="1" applyNumberFormat="1" applyFont="1" applyFill="1" applyBorder="1" applyAlignment="1">
      <alignment horizontal="right" vertical="center" wrapText="1"/>
    </xf>
    <xf numFmtId="164" fontId="59" fillId="0" borderId="16" xfId="1" applyNumberFormat="1" applyFont="1" applyFill="1" applyBorder="1" applyAlignment="1">
      <alignment horizontal="right" vertical="center" wrapText="1"/>
    </xf>
    <xf numFmtId="0" fontId="35" fillId="0" borderId="5" xfId="34" applyNumberFormat="1" applyFont="1" applyFill="1" applyBorder="1" applyAlignment="1">
      <alignment horizontal="left" vertical="center"/>
    </xf>
    <xf numFmtId="164" fontId="59" fillId="0" borderId="23" xfId="34" applyNumberFormat="1" applyFont="1" applyFill="1" applyBorder="1" applyAlignment="1">
      <alignment horizontal="right" vertical="center"/>
    </xf>
    <xf numFmtId="49" fontId="59" fillId="0" borderId="15" xfId="34" applyNumberFormat="1" applyFont="1" applyFill="1" applyBorder="1" applyAlignment="1">
      <alignment horizontal="center" vertical="center" wrapText="1"/>
    </xf>
    <xf numFmtId="0" fontId="59" fillId="0" borderId="25" xfId="34" applyNumberFormat="1" applyFont="1" applyFill="1" applyBorder="1" applyAlignment="1">
      <alignment horizontal="left" vertical="center" wrapText="1"/>
    </xf>
    <xf numFmtId="3" fontId="59" fillId="0" borderId="56" xfId="34" applyNumberFormat="1" applyFont="1" applyFill="1" applyBorder="1" applyAlignment="1">
      <alignment horizontal="right" vertical="center"/>
    </xf>
    <xf numFmtId="3" fontId="59" fillId="0" borderId="22" xfId="34" applyNumberFormat="1" applyFont="1" applyFill="1" applyBorder="1" applyAlignment="1">
      <alignment horizontal="right" vertical="center"/>
    </xf>
    <xf numFmtId="3" fontId="59" fillId="0" borderId="7" xfId="34" applyNumberFormat="1" applyFont="1" applyFill="1" applyBorder="1" applyAlignment="1">
      <alignment horizontal="right" vertical="center"/>
    </xf>
    <xf numFmtId="3" fontId="59" fillId="0" borderId="55" xfId="34" applyNumberFormat="1" applyFont="1" applyFill="1" applyBorder="1" applyAlignment="1">
      <alignment horizontal="right" vertical="center"/>
    </xf>
    <xf numFmtId="3" fontId="59" fillId="0" borderId="24" xfId="34" applyNumberFormat="1" applyFont="1" applyFill="1" applyBorder="1" applyAlignment="1">
      <alignment horizontal="right" vertical="center"/>
    </xf>
    <xf numFmtId="49" fontId="35" fillId="0" borderId="15" xfId="34" applyNumberFormat="1" applyFont="1" applyFill="1" applyBorder="1" applyAlignment="1">
      <alignment horizontal="center" vertical="center" wrapText="1"/>
    </xf>
    <xf numFmtId="0" fontId="65" fillId="4" borderId="42" xfId="2" applyFont="1" applyFill="1" applyBorder="1" applyAlignment="1">
      <alignment vertical="center" wrapText="1"/>
    </xf>
    <xf numFmtId="0" fontId="65" fillId="4" borderId="44" xfId="2" applyFont="1" applyFill="1" applyBorder="1" applyAlignment="1">
      <alignment vertical="center" wrapText="1"/>
    </xf>
    <xf numFmtId="3" fontId="95" fillId="10" borderId="58" xfId="2" applyNumberFormat="1" applyFont="1" applyFill="1" applyBorder="1" applyAlignment="1">
      <alignment vertical="center"/>
    </xf>
    <xf numFmtId="3" fontId="96" fillId="10" borderId="19" xfId="2" applyNumberFormat="1" applyFont="1" applyFill="1" applyBorder="1" applyAlignment="1">
      <alignment vertical="center"/>
    </xf>
    <xf numFmtId="3" fontId="96" fillId="10" borderId="12" xfId="2" applyNumberFormat="1" applyFont="1" applyFill="1" applyBorder="1" applyAlignment="1">
      <alignment vertical="center"/>
    </xf>
    <xf numFmtId="3" fontId="96" fillId="10" borderId="20" xfId="2" applyNumberFormat="1" applyFont="1" applyFill="1" applyBorder="1" applyAlignment="1">
      <alignment vertical="center"/>
    </xf>
    <xf numFmtId="0" fontId="97" fillId="10" borderId="19" xfId="32" applyFont="1" applyFill="1" applyBorder="1" applyAlignment="1">
      <alignment horizontal="left" vertical="center"/>
    </xf>
    <xf numFmtId="164" fontId="96" fillId="10" borderId="12" xfId="2" applyNumberFormat="1" applyFont="1" applyFill="1" applyBorder="1" applyAlignment="1">
      <alignment vertical="center"/>
    </xf>
    <xf numFmtId="3" fontId="96" fillId="10" borderId="21" xfId="2" applyNumberFormat="1" applyFont="1" applyFill="1" applyBorder="1" applyAlignment="1">
      <alignment vertical="center"/>
    </xf>
    <xf numFmtId="0" fontId="38" fillId="3" borderId="0" xfId="32" applyFont="1" applyFill="1"/>
    <xf numFmtId="0" fontId="38" fillId="3" borderId="0" xfId="32" applyFont="1" applyFill="1" applyAlignment="1">
      <alignment vertical="center"/>
    </xf>
    <xf numFmtId="0" fontId="37" fillId="3" borderId="0" xfId="32" applyFont="1" applyFill="1" applyAlignment="1">
      <alignment vertical="center"/>
    </xf>
    <xf numFmtId="0" fontId="40" fillId="3" borderId="0" xfId="32" applyFont="1" applyFill="1" applyAlignment="1">
      <alignment vertical="center"/>
    </xf>
    <xf numFmtId="0" fontId="50" fillId="3" borderId="0" xfId="32" applyFont="1" applyFill="1" applyAlignment="1">
      <alignment vertical="center"/>
    </xf>
    <xf numFmtId="0" fontId="92" fillId="4" borderId="41" xfId="32" applyFont="1" applyFill="1" applyBorder="1" applyAlignment="1">
      <alignment horizontal="left" wrapText="1"/>
    </xf>
    <xf numFmtId="0" fontId="92" fillId="4" borderId="11" xfId="32" applyFont="1" applyFill="1" applyBorder="1" applyAlignment="1">
      <alignment horizontal="left" vertical="top"/>
    </xf>
    <xf numFmtId="0" fontId="66" fillId="4" borderId="42" xfId="32" applyFont="1" applyFill="1" applyBorder="1" applyAlignment="1">
      <alignment horizontal="left"/>
    </xf>
    <xf numFmtId="0" fontId="66" fillId="4" borderId="44" xfId="32" applyFont="1" applyFill="1" applyBorder="1" applyAlignment="1">
      <alignment horizontal="left" vertical="top"/>
    </xf>
    <xf numFmtId="49" fontId="13" fillId="2" borderId="0" xfId="32" applyNumberFormat="1" applyFont="1" applyFill="1" applyBorder="1" applyAlignment="1">
      <alignment horizontal="center" vertical="center" wrapText="1"/>
    </xf>
    <xf numFmtId="0" fontId="33" fillId="4" borderId="85" xfId="34" applyFont="1" applyFill="1" applyBorder="1" applyAlignment="1">
      <alignment horizontal="center" vertical="center"/>
    </xf>
    <xf numFmtId="0" fontId="67" fillId="4" borderId="84" xfId="32" applyFont="1" applyFill="1" applyBorder="1" applyAlignment="1">
      <alignment horizontal="left" vertical="center"/>
    </xf>
    <xf numFmtId="0" fontId="71" fillId="0" borderId="1" xfId="34" applyFont="1" applyFill="1" applyBorder="1" applyAlignment="1"/>
    <xf numFmtId="0" fontId="42" fillId="0" borderId="1" xfId="1" applyFont="1" applyFill="1" applyBorder="1" applyAlignment="1"/>
    <xf numFmtId="0" fontId="42" fillId="0" borderId="1" xfId="1" applyFont="1" applyFill="1" applyBorder="1" applyAlignment="1">
      <alignment horizontal="left"/>
    </xf>
    <xf numFmtId="0" fontId="80" fillId="4" borderId="4" xfId="32" applyFont="1" applyFill="1" applyBorder="1" applyAlignment="1">
      <alignment horizontal="left"/>
    </xf>
    <xf numFmtId="0" fontId="80" fillId="4" borderId="11" xfId="32" applyFont="1" applyFill="1" applyBorder="1" applyAlignment="1">
      <alignment horizontal="left" vertical="top"/>
    </xf>
    <xf numFmtId="0" fontId="99" fillId="3" borderId="0" xfId="1" applyFont="1" applyFill="1" applyAlignment="1">
      <alignment vertical="center"/>
    </xf>
    <xf numFmtId="0" fontId="99" fillId="0" borderId="0" xfId="1" applyFont="1" applyFill="1" applyAlignment="1">
      <alignment vertical="center"/>
    </xf>
    <xf numFmtId="0" fontId="99" fillId="3" borderId="0" xfId="1" applyFont="1" applyFill="1"/>
    <xf numFmtId="0" fontId="99" fillId="0" borderId="0" xfId="1" applyFont="1" applyFill="1"/>
    <xf numFmtId="0" fontId="100" fillId="3" borderId="0" xfId="1" applyFont="1" applyFill="1" applyAlignment="1">
      <alignment vertical="center"/>
    </xf>
    <xf numFmtId="0" fontId="94" fillId="0" borderId="0" xfId="1" applyFont="1" applyFill="1" applyAlignment="1">
      <alignment vertical="center"/>
    </xf>
    <xf numFmtId="0" fontId="94" fillId="3" borderId="0" xfId="1" applyFont="1" applyFill="1" applyAlignment="1">
      <alignment vertical="center"/>
    </xf>
    <xf numFmtId="164" fontId="59" fillId="0" borderId="8" xfId="34" applyNumberFormat="1" applyFont="1" applyFill="1" applyBorder="1" applyAlignment="1">
      <alignment horizontal="right" vertical="center"/>
    </xf>
    <xf numFmtId="0" fontId="102" fillId="0" borderId="15" xfId="32" applyFont="1" applyBorder="1" applyAlignment="1">
      <alignment horizontal="left" vertical="center"/>
    </xf>
    <xf numFmtId="0" fontId="103" fillId="3" borderId="0" xfId="1" applyFont="1" applyFill="1" applyAlignment="1">
      <alignment vertical="center"/>
    </xf>
    <xf numFmtId="0" fontId="103" fillId="0" borderId="0" xfId="1" applyFont="1" applyFill="1" applyAlignment="1">
      <alignment vertical="center"/>
    </xf>
    <xf numFmtId="0" fontId="104" fillId="3" borderId="2" xfId="32" applyFont="1" applyFill="1" applyBorder="1" applyAlignment="1">
      <alignment horizontal="left" vertical="center"/>
    </xf>
    <xf numFmtId="49" fontId="105" fillId="0" borderId="66" xfId="34" applyNumberFormat="1" applyFont="1" applyFill="1" applyBorder="1" applyAlignment="1">
      <alignment horizontal="center" vertical="center"/>
    </xf>
    <xf numFmtId="0" fontId="105" fillId="0" borderId="67" xfId="34" applyFont="1" applyFill="1" applyBorder="1" applyAlignment="1">
      <alignment horizontal="left" vertical="center"/>
    </xf>
    <xf numFmtId="3" fontId="105" fillId="0" borderId="56" xfId="32" applyNumberFormat="1" applyFont="1" applyFill="1" applyBorder="1" applyAlignment="1">
      <alignment vertical="center"/>
    </xf>
    <xf numFmtId="164" fontId="106" fillId="0" borderId="27" xfId="34" applyNumberFormat="1" applyFont="1" applyFill="1" applyBorder="1" applyAlignment="1">
      <alignment horizontal="right" vertical="center"/>
    </xf>
    <xf numFmtId="3" fontId="105" fillId="0" borderId="22" xfId="32" applyNumberFormat="1" applyFont="1" applyFill="1" applyBorder="1" applyAlignment="1">
      <alignment vertical="center"/>
    </xf>
    <xf numFmtId="3" fontId="105" fillId="0" borderId="16" xfId="34" applyNumberFormat="1" applyFont="1" applyFill="1" applyBorder="1" applyAlignment="1">
      <alignment horizontal="right" vertical="center"/>
    </xf>
    <xf numFmtId="164" fontId="106" fillId="0" borderId="16" xfId="34" applyNumberFormat="1" applyFont="1" applyFill="1" applyBorder="1" applyAlignment="1">
      <alignment horizontal="right" vertical="center"/>
    </xf>
    <xf numFmtId="49" fontId="105" fillId="0" borderId="4" xfId="34" applyNumberFormat="1" applyFont="1" applyFill="1" applyBorder="1" applyAlignment="1">
      <alignment horizontal="center" vertical="center"/>
    </xf>
    <xf numFmtId="0" fontId="105" fillId="0" borderId="34" xfId="34" applyNumberFormat="1" applyFont="1" applyFill="1" applyBorder="1" applyAlignment="1">
      <alignment horizontal="left" vertical="center" wrapText="1"/>
    </xf>
    <xf numFmtId="3" fontId="105" fillId="0" borderId="56" xfId="34" applyNumberFormat="1" applyFont="1" applyFill="1" applyBorder="1" applyAlignment="1">
      <alignment horizontal="right" vertical="center"/>
    </xf>
    <xf numFmtId="164" fontId="106" fillId="0" borderId="23" xfId="34" applyNumberFormat="1" applyFont="1" applyFill="1" applyBorder="1" applyAlignment="1">
      <alignment horizontal="right" vertical="center"/>
    </xf>
    <xf numFmtId="3" fontId="105" fillId="0" borderId="22" xfId="34" applyNumberFormat="1" applyFont="1" applyFill="1" applyBorder="1" applyAlignment="1">
      <alignment horizontal="right" vertical="center"/>
    </xf>
    <xf numFmtId="0" fontId="99" fillId="3" borderId="0" xfId="1" applyFont="1" applyFill="1" applyAlignment="1">
      <alignment horizontal="center" vertical="center"/>
    </xf>
    <xf numFmtId="0" fontId="99" fillId="0" borderId="0" xfId="1" applyFont="1" applyFill="1" applyAlignment="1">
      <alignment horizontal="center" vertical="center"/>
    </xf>
    <xf numFmtId="164" fontId="59" fillId="0" borderId="2" xfId="34" applyNumberFormat="1" applyFont="1" applyFill="1" applyBorder="1" applyAlignment="1">
      <alignment horizontal="right" vertical="center"/>
    </xf>
    <xf numFmtId="3" fontId="35" fillId="0" borderId="90" xfId="34" applyNumberFormat="1" applyFont="1" applyFill="1" applyBorder="1" applyAlignment="1">
      <alignment horizontal="right" vertical="center"/>
    </xf>
    <xf numFmtId="164" fontId="59" fillId="0" borderId="90" xfId="34" applyNumberFormat="1" applyFont="1" applyFill="1" applyBorder="1" applyAlignment="1">
      <alignment horizontal="right" vertical="center"/>
    </xf>
    <xf numFmtId="164" fontId="59" fillId="0" borderId="56" xfId="34" applyNumberFormat="1" applyFont="1" applyFill="1" applyBorder="1" applyAlignment="1">
      <alignment horizontal="right" vertical="center"/>
    </xf>
    <xf numFmtId="164" fontId="59" fillId="0" borderId="91" xfId="34" applyNumberFormat="1" applyFont="1" applyFill="1" applyBorder="1" applyAlignment="1">
      <alignment horizontal="right" vertical="center"/>
    </xf>
    <xf numFmtId="164" fontId="59" fillId="0" borderId="57" xfId="34" applyNumberFormat="1" applyFont="1" applyFill="1" applyBorder="1" applyAlignment="1">
      <alignment horizontal="right" vertical="center"/>
    </xf>
    <xf numFmtId="164" fontId="59" fillId="0" borderId="49" xfId="34" applyNumberFormat="1" applyFont="1" applyFill="1" applyBorder="1" applyAlignment="1">
      <alignment horizontal="right" vertical="center"/>
    </xf>
    <xf numFmtId="0" fontId="107" fillId="0" borderId="0" xfId="32" applyFont="1" applyFill="1" applyAlignment="1">
      <alignment vertical="center"/>
    </xf>
    <xf numFmtId="0" fontId="35" fillId="3" borderId="2" xfId="34" applyNumberFormat="1" applyFont="1" applyFill="1" applyBorder="1" applyAlignment="1">
      <alignment horizontal="center" vertical="center"/>
    </xf>
    <xf numFmtId="0" fontId="35" fillId="3" borderId="5" xfId="34" applyFont="1" applyFill="1" applyBorder="1" applyAlignment="1">
      <alignment horizontal="left" vertical="center"/>
    </xf>
    <xf numFmtId="3" fontId="35" fillId="3" borderId="56" xfId="32" applyNumberFormat="1" applyFont="1" applyFill="1" applyBorder="1" applyAlignment="1">
      <alignment vertical="center"/>
    </xf>
    <xf numFmtId="164" fontId="59" fillId="3" borderId="27" xfId="34" applyNumberFormat="1" applyFont="1" applyFill="1" applyBorder="1" applyAlignment="1">
      <alignment horizontal="right" vertical="center"/>
    </xf>
    <xf numFmtId="3" fontId="35" fillId="3" borderId="22" xfId="32" applyNumberFormat="1" applyFont="1" applyFill="1" applyBorder="1" applyAlignment="1">
      <alignment vertical="center"/>
    </xf>
    <xf numFmtId="3" fontId="35" fillId="3" borderId="7" xfId="34" applyNumberFormat="1" applyFont="1" applyFill="1" applyBorder="1" applyAlignment="1">
      <alignment horizontal="right" vertical="center"/>
    </xf>
    <xf numFmtId="0" fontId="107" fillId="0" borderId="0" xfId="32" applyFont="1" applyFill="1" applyAlignment="1">
      <alignment vertical="center" wrapText="1"/>
    </xf>
    <xf numFmtId="3" fontId="4" fillId="0" borderId="0" xfId="32" applyNumberFormat="1" applyFont="1" applyFill="1" applyAlignment="1">
      <alignment vertical="center"/>
    </xf>
    <xf numFmtId="3" fontId="3" fillId="0" borderId="0" xfId="32" applyNumberFormat="1" applyFont="1" applyFill="1" applyAlignment="1">
      <alignment vertical="center"/>
    </xf>
    <xf numFmtId="3" fontId="3" fillId="0" borderId="0" xfId="32" applyNumberFormat="1" applyFont="1" applyFill="1"/>
    <xf numFmtId="0" fontId="35" fillId="9" borderId="24" xfId="32" applyFont="1" applyFill="1" applyBorder="1" applyAlignment="1">
      <alignment horizontal="center" vertical="center"/>
    </xf>
    <xf numFmtId="0" fontId="35" fillId="9" borderId="2" xfId="32" applyFont="1" applyFill="1" applyBorder="1" applyAlignment="1">
      <alignment vertical="center" wrapText="1"/>
    </xf>
    <xf numFmtId="3" fontId="35" fillId="9" borderId="5" xfId="32" applyNumberFormat="1" applyFont="1" applyFill="1" applyBorder="1" applyAlignment="1">
      <alignment vertical="center"/>
    </xf>
    <xf numFmtId="0" fontId="77" fillId="9" borderId="22" xfId="32" applyFont="1" applyFill="1" applyBorder="1" applyAlignment="1">
      <alignment horizontal="left" vertical="center"/>
    </xf>
    <xf numFmtId="164" fontId="59" fillId="9" borderId="23" xfId="32" applyNumberFormat="1" applyFont="1" applyFill="1" applyBorder="1" applyAlignment="1">
      <alignment vertical="center"/>
    </xf>
    <xf numFmtId="0" fontId="35" fillId="9" borderId="24" xfId="32" applyFont="1" applyFill="1" applyBorder="1" applyAlignment="1">
      <alignment horizontal="center" vertical="top"/>
    </xf>
    <xf numFmtId="0" fontId="35" fillId="9" borderId="2" xfId="32" applyNumberFormat="1" applyFont="1" applyFill="1" applyBorder="1" applyAlignment="1">
      <alignment vertical="center" wrapText="1"/>
    </xf>
    <xf numFmtId="0" fontId="78" fillId="9" borderId="22" xfId="32" applyFont="1" applyFill="1" applyBorder="1" applyAlignment="1">
      <alignment horizontal="left" vertical="center"/>
    </xf>
    <xf numFmtId="0" fontId="4" fillId="3" borderId="0" xfId="32" applyFont="1" applyFill="1" applyAlignment="1">
      <alignment vertical="center"/>
    </xf>
    <xf numFmtId="0" fontId="35" fillId="3" borderId="0" xfId="32" applyFont="1" applyFill="1" applyBorder="1" applyAlignment="1">
      <alignment horizontal="center" vertical="center"/>
    </xf>
    <xf numFmtId="0" fontId="35" fillId="3" borderId="0" xfId="32" applyFont="1" applyFill="1" applyBorder="1" applyAlignment="1">
      <alignment vertical="center" wrapText="1"/>
    </xf>
    <xf numFmtId="3" fontId="35" fillId="3" borderId="0" xfId="32" applyNumberFormat="1" applyFont="1" applyFill="1" applyBorder="1" applyAlignment="1">
      <alignment vertical="center"/>
    </xf>
    <xf numFmtId="0" fontId="77" fillId="3" borderId="0" xfId="32" applyFont="1" applyFill="1" applyBorder="1" applyAlignment="1">
      <alignment horizontal="left" vertical="center"/>
    </xf>
    <xf numFmtId="164" fontId="59" fillId="3" borderId="0" xfId="32" applyNumberFormat="1" applyFont="1" applyFill="1" applyBorder="1" applyAlignment="1">
      <alignment vertical="center"/>
    </xf>
    <xf numFmtId="0" fontId="4" fillId="3" borderId="0" xfId="32" applyFont="1" applyFill="1" applyBorder="1" applyAlignment="1">
      <alignment vertical="center"/>
    </xf>
    <xf numFmtId="0" fontId="4" fillId="3" borderId="0" xfId="32" applyFont="1" applyFill="1"/>
    <xf numFmtId="0" fontId="9" fillId="3" borderId="0" xfId="32" applyFont="1" applyFill="1" applyAlignment="1">
      <alignment horizontal="center" vertical="center"/>
    </xf>
    <xf numFmtId="0" fontId="4" fillId="3" borderId="0" xfId="32" applyFont="1" applyFill="1" applyAlignment="1">
      <alignment horizontal="center" vertical="center"/>
    </xf>
    <xf numFmtId="0" fontId="78" fillId="3" borderId="22" xfId="32" applyFont="1" applyFill="1" applyBorder="1" applyAlignment="1">
      <alignment horizontal="left" vertical="center"/>
    </xf>
    <xf numFmtId="3" fontId="3" fillId="3" borderId="0" xfId="32" applyNumberFormat="1" applyFont="1" applyFill="1" applyAlignment="1">
      <alignment vertical="center"/>
    </xf>
    <xf numFmtId="0" fontId="3" fillId="3" borderId="0" xfId="32" applyFont="1" applyFill="1" applyAlignment="1">
      <alignment vertical="center"/>
    </xf>
    <xf numFmtId="0" fontId="3" fillId="3" borderId="0" xfId="32" applyFont="1" applyFill="1"/>
    <xf numFmtId="0" fontId="35" fillId="3" borderId="0" xfId="32" applyFont="1" applyFill="1" applyBorder="1" applyAlignment="1">
      <alignment horizontal="center" vertical="top"/>
    </xf>
    <xf numFmtId="0" fontId="35" fillId="3" borderId="0" xfId="32" applyNumberFormat="1" applyFont="1" applyFill="1" applyBorder="1" applyAlignment="1">
      <alignment vertical="center" wrapText="1"/>
    </xf>
    <xf numFmtId="0" fontId="78" fillId="3" borderId="0" xfId="32" applyFont="1" applyFill="1" applyBorder="1" applyAlignment="1">
      <alignment horizontal="left" vertical="center"/>
    </xf>
    <xf numFmtId="0" fontId="66" fillId="4" borderId="26" xfId="32" applyFont="1" applyFill="1" applyBorder="1" applyAlignment="1">
      <alignment horizontal="center" vertical="center" wrapText="1"/>
    </xf>
    <xf numFmtId="0" fontId="66" fillId="4" borderId="44" xfId="32" applyFont="1" applyFill="1" applyBorder="1" applyAlignment="1">
      <alignment horizontal="center" vertical="center" wrapText="1"/>
    </xf>
    <xf numFmtId="0" fontId="33" fillId="9" borderId="12" xfId="32" applyFont="1" applyFill="1" applyBorder="1" applyAlignment="1">
      <alignment horizontal="center" vertical="center"/>
    </xf>
    <xf numFmtId="3" fontId="33" fillId="9" borderId="12" xfId="32" applyNumberFormat="1" applyFont="1" applyFill="1" applyBorder="1" applyAlignment="1">
      <alignment vertical="center"/>
    </xf>
    <xf numFmtId="3" fontId="57" fillId="9" borderId="12" xfId="32" applyNumberFormat="1" applyFont="1" applyFill="1" applyBorder="1" applyAlignment="1">
      <alignment vertical="center"/>
    </xf>
    <xf numFmtId="3" fontId="57" fillId="9" borderId="18" xfId="32" applyNumberFormat="1" applyFont="1" applyFill="1" applyBorder="1" applyAlignment="1">
      <alignment vertical="center"/>
    </xf>
    <xf numFmtId="0" fontId="68" fillId="9" borderId="19" xfId="32" applyFont="1" applyFill="1" applyBorder="1" applyAlignment="1">
      <alignment horizontal="center" vertical="center"/>
    </xf>
    <xf numFmtId="164" fontId="57" fillId="9" borderId="20" xfId="32" applyNumberFormat="1" applyFont="1" applyFill="1" applyBorder="1" applyAlignment="1">
      <alignment horizontal="center" vertical="center"/>
    </xf>
    <xf numFmtId="3" fontId="61" fillId="9" borderId="19" xfId="32" applyNumberFormat="1" applyFont="1" applyFill="1" applyBorder="1" applyAlignment="1">
      <alignment vertical="center"/>
    </xf>
    <xf numFmtId="164" fontId="58" fillId="9" borderId="20" xfId="32" applyNumberFormat="1" applyFont="1" applyFill="1" applyBorder="1" applyAlignment="1">
      <alignment horizontal="center" vertical="center"/>
    </xf>
    <xf numFmtId="164" fontId="57" fillId="9" borderId="12" xfId="32" applyNumberFormat="1" applyFont="1" applyFill="1" applyBorder="1" applyAlignment="1">
      <alignment vertical="center"/>
    </xf>
    <xf numFmtId="0" fontId="33" fillId="9" borderId="12" xfId="32" applyFont="1" applyFill="1" applyBorder="1" applyAlignment="1">
      <alignment horizontal="center" vertical="center" wrapText="1"/>
    </xf>
    <xf numFmtId="49" fontId="57" fillId="9" borderId="12" xfId="32" applyNumberFormat="1" applyFont="1" applyFill="1" applyBorder="1" applyAlignment="1">
      <alignment horizontal="center" vertical="center"/>
    </xf>
    <xf numFmtId="0" fontId="57" fillId="9" borderId="12" xfId="32" applyFont="1" applyFill="1" applyBorder="1" applyAlignment="1">
      <alignment vertical="center"/>
    </xf>
    <xf numFmtId="0" fontId="67" fillId="9" borderId="19" xfId="32" applyFont="1" applyFill="1" applyBorder="1" applyAlignment="1">
      <alignment horizontal="center" vertical="center"/>
    </xf>
    <xf numFmtId="49" fontId="33" fillId="9" borderId="12" xfId="32" applyNumberFormat="1" applyFont="1" applyFill="1" applyBorder="1" applyAlignment="1">
      <alignment horizontal="center" vertical="center"/>
    </xf>
    <xf numFmtId="3" fontId="33" fillId="9" borderId="18" xfId="32" applyNumberFormat="1" applyFont="1" applyFill="1" applyBorder="1" applyAlignment="1">
      <alignment vertical="center"/>
    </xf>
    <xf numFmtId="164" fontId="33" fillId="9" borderId="20" xfId="32" applyNumberFormat="1" applyFont="1" applyFill="1" applyBorder="1" applyAlignment="1">
      <alignment horizontal="center" vertical="center"/>
    </xf>
    <xf numFmtId="3" fontId="62" fillId="9" borderId="19" xfId="32" applyNumberFormat="1" applyFont="1" applyFill="1" applyBorder="1" applyAlignment="1">
      <alignment vertical="center"/>
    </xf>
    <xf numFmtId="164" fontId="60" fillId="9" borderId="20" xfId="32" applyNumberFormat="1" applyFont="1" applyFill="1" applyBorder="1" applyAlignment="1">
      <alignment horizontal="center" vertical="center"/>
    </xf>
    <xf numFmtId="164" fontId="33" fillId="9" borderId="12" xfId="32" applyNumberFormat="1" applyFont="1" applyFill="1" applyBorder="1" applyAlignment="1">
      <alignment vertical="center"/>
    </xf>
    <xf numFmtId="3" fontId="33" fillId="0" borderId="25" xfId="32" applyNumberFormat="1" applyFont="1" applyBorder="1" applyAlignment="1">
      <alignment vertical="center"/>
    </xf>
    <xf numFmtId="3" fontId="33" fillId="7" borderId="18" xfId="32" applyNumberFormat="1" applyFont="1" applyFill="1" applyBorder="1" applyAlignment="1">
      <alignment vertical="center"/>
    </xf>
    <xf numFmtId="3" fontId="33" fillId="0" borderId="35" xfId="32" applyNumberFormat="1" applyFont="1" applyBorder="1" applyAlignment="1">
      <alignment vertical="center"/>
    </xf>
    <xf numFmtId="3" fontId="57" fillId="9" borderId="13" xfId="32" applyNumberFormat="1" applyFont="1" applyFill="1" applyBorder="1" applyAlignment="1">
      <alignment vertical="center"/>
    </xf>
    <xf numFmtId="3" fontId="57" fillId="0" borderId="16" xfId="32" applyNumberFormat="1" applyFont="1" applyBorder="1" applyAlignment="1">
      <alignment vertical="center"/>
    </xf>
    <xf numFmtId="164" fontId="58" fillId="0" borderId="3" xfId="32" applyNumberFormat="1" applyFont="1" applyBorder="1" applyAlignment="1">
      <alignment vertical="center"/>
    </xf>
    <xf numFmtId="164" fontId="58" fillId="0" borderId="8" xfId="32" applyNumberFormat="1" applyFont="1" applyBorder="1" applyAlignment="1">
      <alignment vertical="center"/>
    </xf>
    <xf numFmtId="3" fontId="57" fillId="7" borderId="13" xfId="32" applyNumberFormat="1" applyFont="1" applyFill="1" applyBorder="1" applyAlignment="1">
      <alignment vertical="center"/>
    </xf>
    <xf numFmtId="164" fontId="58" fillId="0" borderId="16" xfId="32" applyNumberFormat="1" applyFont="1" applyBorder="1" applyAlignment="1">
      <alignment vertical="center"/>
    </xf>
    <xf numFmtId="3" fontId="57" fillId="0" borderId="7" xfId="32" applyNumberFormat="1" applyFont="1" applyBorder="1" applyAlignment="1">
      <alignment vertical="center"/>
    </xf>
    <xf numFmtId="164" fontId="58" fillId="0" borderId="7" xfId="32" applyNumberFormat="1" applyFont="1" applyBorder="1" applyAlignment="1">
      <alignment vertical="center"/>
    </xf>
    <xf numFmtId="3" fontId="57" fillId="0" borderId="8" xfId="32" applyNumberFormat="1" applyFont="1" applyBorder="1" applyAlignment="1">
      <alignment vertical="center"/>
    </xf>
    <xf numFmtId="3" fontId="33" fillId="9" borderId="98" xfId="32" applyNumberFormat="1" applyFont="1" applyFill="1" applyBorder="1" applyAlignment="1">
      <alignment vertical="center"/>
    </xf>
    <xf numFmtId="3" fontId="33" fillId="9" borderId="99" xfId="32" applyNumberFormat="1" applyFont="1" applyFill="1" applyBorder="1" applyAlignment="1">
      <alignment vertical="center"/>
    </xf>
    <xf numFmtId="3" fontId="33" fillId="0" borderId="100" xfId="32" applyNumberFormat="1" applyFont="1" applyBorder="1" applyAlignment="1">
      <alignment vertical="center"/>
    </xf>
    <xf numFmtId="3" fontId="33" fillId="0" borderId="101" xfId="32" applyNumberFormat="1" applyFont="1" applyBorder="1" applyAlignment="1">
      <alignment vertical="center"/>
    </xf>
    <xf numFmtId="164" fontId="58" fillId="0" borderId="94" xfId="32" applyNumberFormat="1" applyFont="1" applyBorder="1" applyAlignment="1">
      <alignment vertical="center"/>
    </xf>
    <xf numFmtId="164" fontId="58" fillId="0" borderId="95" xfId="32" applyNumberFormat="1" applyFont="1" applyBorder="1" applyAlignment="1">
      <alignment vertical="center"/>
    </xf>
    <xf numFmtId="164" fontId="58" fillId="0" borderId="102" xfId="32" applyNumberFormat="1" applyFont="1" applyBorder="1" applyAlignment="1">
      <alignment vertical="center"/>
    </xf>
    <xf numFmtId="164" fontId="58" fillId="0" borderId="103" xfId="32" applyNumberFormat="1" applyFont="1" applyBorder="1" applyAlignment="1">
      <alignment vertical="center"/>
    </xf>
    <xf numFmtId="3" fontId="33" fillId="7" borderId="98" xfId="32" applyNumberFormat="1" applyFont="1" applyFill="1" applyBorder="1" applyAlignment="1">
      <alignment vertical="center"/>
    </xf>
    <xf numFmtId="3" fontId="33" fillId="7" borderId="99" xfId="32" applyNumberFormat="1" applyFont="1" applyFill="1" applyBorder="1" applyAlignment="1">
      <alignment vertical="center"/>
    </xf>
    <xf numFmtId="3" fontId="57" fillId="9" borderId="98" xfId="32" applyNumberFormat="1" applyFont="1" applyFill="1" applyBorder="1" applyAlignment="1">
      <alignment vertical="center"/>
    </xf>
    <xf numFmtId="3" fontId="57" fillId="9" borderId="99" xfId="32" applyNumberFormat="1" applyFont="1" applyFill="1" applyBorder="1" applyAlignment="1">
      <alignment vertical="center"/>
    </xf>
    <xf numFmtId="164" fontId="58" fillId="0" borderId="100" xfId="32" applyNumberFormat="1" applyFont="1" applyBorder="1" applyAlignment="1">
      <alignment vertical="center"/>
    </xf>
    <xf numFmtId="164" fontId="58" fillId="0" borderId="101" xfId="32" applyNumberFormat="1" applyFont="1" applyBorder="1" applyAlignment="1">
      <alignment vertical="center"/>
    </xf>
    <xf numFmtId="3" fontId="57" fillId="0" borderId="92" xfId="32" applyNumberFormat="1" applyFont="1" applyFill="1" applyBorder="1" applyAlignment="1">
      <alignment vertical="center"/>
    </xf>
    <xf numFmtId="3" fontId="57" fillId="0" borderId="93" xfId="32" applyNumberFormat="1" applyFont="1" applyFill="1" applyBorder="1" applyAlignment="1">
      <alignment vertical="center"/>
    </xf>
    <xf numFmtId="164" fontId="58" fillId="0" borderId="92" xfId="32" applyNumberFormat="1" applyFont="1" applyBorder="1" applyAlignment="1">
      <alignment vertical="center"/>
    </xf>
    <xf numFmtId="164" fontId="58" fillId="0" borderId="93" xfId="32" applyNumberFormat="1" applyFont="1" applyBorder="1" applyAlignment="1">
      <alignment vertical="center"/>
    </xf>
    <xf numFmtId="3" fontId="57" fillId="8" borderId="92" xfId="32" applyNumberFormat="1" applyFont="1" applyFill="1" applyBorder="1" applyAlignment="1">
      <alignment vertical="center"/>
    </xf>
    <xf numFmtId="3" fontId="57" fillId="8" borderId="93" xfId="32" applyNumberFormat="1" applyFont="1" applyFill="1" applyBorder="1" applyAlignment="1">
      <alignment vertical="center"/>
    </xf>
    <xf numFmtId="3" fontId="33" fillId="0" borderId="96" xfId="32" applyNumberFormat="1" applyFont="1" applyFill="1" applyBorder="1" applyAlignment="1">
      <alignment vertical="center"/>
    </xf>
    <xf numFmtId="3" fontId="33" fillId="0" borderId="11" xfId="32" applyNumberFormat="1" applyFont="1" applyFill="1" applyBorder="1" applyAlignment="1">
      <alignment vertical="center"/>
    </xf>
    <xf numFmtId="3" fontId="33" fillId="0" borderId="97" xfId="32" applyNumberFormat="1" applyFont="1" applyBorder="1" applyAlignment="1">
      <alignment vertical="center"/>
    </xf>
    <xf numFmtId="0" fontId="9" fillId="3" borderId="0" xfId="32" applyFont="1" applyFill="1" applyBorder="1"/>
    <xf numFmtId="0" fontId="9" fillId="0" borderId="0" xfId="32" applyFont="1"/>
    <xf numFmtId="0" fontId="75" fillId="4" borderId="42" xfId="32" applyFont="1" applyFill="1" applyBorder="1" applyAlignment="1">
      <alignment wrapText="1"/>
    </xf>
    <xf numFmtId="0" fontId="75" fillId="4" borderId="24" xfId="32" applyFont="1" applyFill="1" applyBorder="1" applyAlignment="1">
      <alignment vertical="top"/>
    </xf>
    <xf numFmtId="0" fontId="66" fillId="4" borderId="26" xfId="32" applyFont="1" applyFill="1" applyBorder="1" applyAlignment="1">
      <alignment horizontal="left" vertical="center" wrapText="1"/>
    </xf>
    <xf numFmtId="0" fontId="66" fillId="4" borderId="44" xfId="32" applyFont="1" applyFill="1" applyBorder="1" applyAlignment="1">
      <alignment horizontal="left" vertical="top" wrapText="1"/>
    </xf>
    <xf numFmtId="0" fontId="68" fillId="9" borderId="19" xfId="32" applyFont="1" applyFill="1" applyBorder="1" applyAlignment="1">
      <alignment horizontal="left" vertical="center"/>
    </xf>
    <xf numFmtId="0" fontId="68" fillId="0" borderId="24" xfId="32" applyFont="1" applyBorder="1" applyAlignment="1">
      <alignment horizontal="left" vertical="center"/>
    </xf>
    <xf numFmtId="0" fontId="68" fillId="0" borderId="26" xfId="32" applyFont="1" applyBorder="1" applyAlignment="1">
      <alignment horizontal="left" vertical="center"/>
    </xf>
    <xf numFmtId="0" fontId="68" fillId="0" borderId="36" xfId="32" applyFont="1" applyBorder="1" applyAlignment="1">
      <alignment horizontal="left" vertical="center"/>
    </xf>
    <xf numFmtId="0" fontId="67" fillId="7" borderId="19" xfId="32" applyFont="1" applyFill="1" applyBorder="1" applyAlignment="1">
      <alignment horizontal="left" vertical="center"/>
    </xf>
    <xf numFmtId="0" fontId="67" fillId="9" borderId="19" xfId="32" applyFont="1" applyFill="1" applyBorder="1" applyAlignment="1">
      <alignment horizontal="left" vertical="center"/>
    </xf>
    <xf numFmtId="0" fontId="67" fillId="0" borderId="22" xfId="32" applyFont="1" applyBorder="1" applyAlignment="1">
      <alignment horizontal="left" vertical="center"/>
    </xf>
    <xf numFmtId="0" fontId="68" fillId="0" borderId="22" xfId="32" applyFont="1" applyBorder="1" applyAlignment="1">
      <alignment horizontal="left" vertical="center"/>
    </xf>
    <xf numFmtId="0" fontId="66" fillId="4" borderId="44" xfId="32" applyFont="1" applyFill="1" applyBorder="1" applyAlignment="1">
      <alignment horizontal="left" vertical="center" wrapText="1"/>
    </xf>
    <xf numFmtId="0" fontId="68" fillId="9" borderId="13" xfId="32" applyFont="1" applyFill="1" applyBorder="1" applyAlignment="1">
      <alignment horizontal="left" vertical="center"/>
    </xf>
    <xf numFmtId="0" fontId="68" fillId="0" borderId="16" xfId="32" applyFont="1" applyBorder="1" applyAlignment="1">
      <alignment horizontal="left" vertical="center"/>
    </xf>
    <xf numFmtId="0" fontId="68" fillId="0" borderId="3" xfId="32" applyFont="1" applyBorder="1" applyAlignment="1">
      <alignment horizontal="left" vertical="center"/>
    </xf>
    <xf numFmtId="164" fontId="61" fillId="0" borderId="8" xfId="32" applyNumberFormat="1" applyFont="1" applyBorder="1" applyAlignment="1">
      <alignment horizontal="left" vertical="center"/>
    </xf>
    <xf numFmtId="0" fontId="67" fillId="7" borderId="13" xfId="32" applyFont="1" applyFill="1" applyBorder="1" applyAlignment="1">
      <alignment horizontal="left" vertical="center"/>
    </xf>
    <xf numFmtId="0" fontId="67" fillId="9" borderId="13" xfId="32" applyFont="1" applyFill="1" applyBorder="1" applyAlignment="1">
      <alignment horizontal="left" vertical="center"/>
    </xf>
    <xf numFmtId="164" fontId="61" fillId="0" borderId="16" xfId="32" applyNumberFormat="1" applyFont="1" applyBorder="1" applyAlignment="1">
      <alignment horizontal="left" vertical="center"/>
    </xf>
    <xf numFmtId="0" fontId="67" fillId="0" borderId="7" xfId="32" applyFont="1" applyBorder="1" applyAlignment="1">
      <alignment horizontal="left" vertical="center"/>
    </xf>
    <xf numFmtId="164" fontId="61" fillId="0" borderId="7" xfId="32" applyNumberFormat="1" applyFont="1" applyBorder="1" applyAlignment="1">
      <alignment horizontal="left" vertical="center"/>
    </xf>
    <xf numFmtId="0" fontId="68" fillId="0" borderId="7" xfId="32" applyFont="1" applyBorder="1" applyAlignment="1">
      <alignment horizontal="left" vertical="center"/>
    </xf>
    <xf numFmtId="0" fontId="68" fillId="0" borderId="8" xfId="32" applyFont="1" applyBorder="1" applyAlignment="1">
      <alignment horizontal="left" vertical="center"/>
    </xf>
    <xf numFmtId="3" fontId="35" fillId="0" borderId="5" xfId="32" applyNumberFormat="1" applyFont="1" applyBorder="1" applyAlignment="1">
      <alignment vertical="center"/>
    </xf>
    <xf numFmtId="3" fontId="35" fillId="0" borderId="39" xfId="32" applyNumberFormat="1" applyFont="1" applyBorder="1" applyAlignment="1">
      <alignment vertical="center"/>
    </xf>
    <xf numFmtId="3" fontId="35" fillId="0" borderId="31" xfId="32" applyNumberFormat="1" applyFont="1" applyBorder="1" applyAlignment="1">
      <alignment vertical="center"/>
    </xf>
    <xf numFmtId="3" fontId="35" fillId="9" borderId="6" xfId="32" applyNumberFormat="1" applyFont="1" applyFill="1" applyBorder="1" applyAlignment="1">
      <alignment vertical="center"/>
    </xf>
    <xf numFmtId="3" fontId="35" fillId="0" borderId="6" xfId="32" applyNumberFormat="1" applyFont="1" applyFill="1" applyBorder="1" applyAlignment="1">
      <alignment vertical="center"/>
    </xf>
    <xf numFmtId="3" fontId="35" fillId="0" borderId="105" xfId="32" applyNumberFormat="1" applyFont="1" applyFill="1" applyBorder="1" applyAlignment="1">
      <alignment vertical="center"/>
    </xf>
    <xf numFmtId="3" fontId="35" fillId="0" borderId="108" xfId="32" applyNumberFormat="1" applyFont="1" applyBorder="1" applyAlignment="1">
      <alignment vertical="center"/>
    </xf>
    <xf numFmtId="3" fontId="35" fillId="9" borderId="109" xfId="32" applyNumberFormat="1" applyFont="1" applyFill="1" applyBorder="1" applyAlignment="1">
      <alignment vertical="center"/>
    </xf>
    <xf numFmtId="3" fontId="35" fillId="0" borderId="109" xfId="32" applyNumberFormat="1" applyFont="1" applyBorder="1" applyAlignment="1">
      <alignment vertical="center"/>
    </xf>
    <xf numFmtId="3" fontId="35" fillId="0" borderId="110" xfId="32" applyNumberFormat="1" applyFont="1" applyBorder="1" applyAlignment="1">
      <alignment vertical="center"/>
    </xf>
    <xf numFmtId="0" fontId="110" fillId="6" borderId="48" xfId="32" applyFont="1" applyFill="1" applyBorder="1" applyAlignment="1">
      <alignment horizontal="center" vertical="center"/>
    </xf>
    <xf numFmtId="3" fontId="81" fillId="6" borderId="18" xfId="33" applyNumberFormat="1" applyFont="1" applyFill="1" applyBorder="1" applyAlignment="1">
      <alignment vertical="center"/>
    </xf>
    <xf numFmtId="3" fontId="81" fillId="6" borderId="104" xfId="33" applyNumberFormat="1" applyFont="1" applyFill="1" applyBorder="1" applyAlignment="1">
      <alignment vertical="center"/>
    </xf>
    <xf numFmtId="3" fontId="81" fillId="6" borderId="21" xfId="32" applyNumberFormat="1" applyFont="1" applyFill="1" applyBorder="1" applyAlignment="1">
      <alignment vertical="center"/>
    </xf>
    <xf numFmtId="164" fontId="82" fillId="6" borderId="20" xfId="32" applyNumberFormat="1" applyFont="1" applyFill="1" applyBorder="1" applyAlignment="1">
      <alignment vertical="center"/>
    </xf>
    <xf numFmtId="0" fontId="81" fillId="6" borderId="13" xfId="32" applyFont="1" applyFill="1" applyBorder="1" applyAlignment="1">
      <alignment horizontal="left" vertical="center" wrapText="1"/>
    </xf>
    <xf numFmtId="0" fontId="81" fillId="6" borderId="18" xfId="32" applyFont="1" applyFill="1" applyBorder="1" applyAlignment="1">
      <alignment horizontal="center" vertical="center"/>
    </xf>
    <xf numFmtId="0" fontId="81" fillId="6" borderId="13" xfId="32" applyFont="1" applyFill="1" applyBorder="1" applyAlignment="1">
      <alignment horizontal="left" vertical="center"/>
    </xf>
    <xf numFmtId="3" fontId="81" fillId="6" borderId="12" xfId="32" applyNumberFormat="1" applyFont="1" applyFill="1" applyBorder="1" applyAlignment="1">
      <alignment vertical="center"/>
    </xf>
    <xf numFmtId="3" fontId="82" fillId="6" borderId="12" xfId="32" applyNumberFormat="1" applyFont="1" applyFill="1" applyBorder="1" applyAlignment="1">
      <alignment vertical="center"/>
    </xf>
    <xf numFmtId="3" fontId="82" fillId="6" borderId="18" xfId="32" applyNumberFormat="1" applyFont="1" applyFill="1" applyBorder="1" applyAlignment="1">
      <alignment vertical="center"/>
    </xf>
    <xf numFmtId="0" fontId="93" fillId="6" borderId="19" xfId="32" applyFont="1" applyFill="1" applyBorder="1" applyAlignment="1">
      <alignment horizontal="left" vertical="center"/>
    </xf>
    <xf numFmtId="164" fontId="82" fillId="6" borderId="20" xfId="32" applyNumberFormat="1" applyFont="1" applyFill="1" applyBorder="1" applyAlignment="1">
      <alignment horizontal="center" vertical="center"/>
    </xf>
    <xf numFmtId="0" fontId="93" fillId="6" borderId="19" xfId="32" applyFont="1" applyFill="1" applyBorder="1" applyAlignment="1">
      <alignment horizontal="center" vertical="center"/>
    </xf>
    <xf numFmtId="0" fontId="93" fillId="6" borderId="13" xfId="32" applyFont="1" applyFill="1" applyBorder="1" applyAlignment="1">
      <alignment horizontal="left" vertical="center"/>
    </xf>
    <xf numFmtId="164" fontId="82" fillId="6" borderId="12" xfId="32" applyNumberFormat="1" applyFont="1" applyFill="1" applyBorder="1" applyAlignment="1">
      <alignment vertical="center"/>
    </xf>
    <xf numFmtId="3" fontId="71" fillId="0" borderId="5" xfId="32" applyNumberFormat="1" applyFont="1" applyBorder="1"/>
    <xf numFmtId="3" fontId="47" fillId="6" borderId="18" xfId="33" applyNumberFormat="1" applyFont="1" applyFill="1" applyBorder="1" applyAlignment="1">
      <alignment vertical="center"/>
    </xf>
    <xf numFmtId="3" fontId="71" fillId="0" borderId="6" xfId="32" applyNumberFormat="1" applyFont="1" applyFill="1" applyBorder="1"/>
    <xf numFmtId="3" fontId="71" fillId="0" borderId="6" xfId="32" applyNumberFormat="1" applyFont="1" applyFill="1" applyBorder="1" applyAlignment="1">
      <alignment vertical="center"/>
    </xf>
    <xf numFmtId="3" fontId="47" fillId="6" borderId="21" xfId="32" applyNumberFormat="1" applyFont="1" applyFill="1" applyBorder="1" applyAlignment="1">
      <alignment vertical="center"/>
    </xf>
    <xf numFmtId="3" fontId="71" fillId="0" borderId="109" xfId="32" applyNumberFormat="1" applyFont="1" applyBorder="1"/>
    <xf numFmtId="3" fontId="71" fillId="0" borderId="109" xfId="32" applyNumberFormat="1" applyFont="1" applyBorder="1" applyAlignment="1">
      <alignment vertical="center"/>
    </xf>
    <xf numFmtId="3" fontId="47" fillId="6" borderId="104" xfId="33" applyNumberFormat="1" applyFont="1" applyFill="1" applyBorder="1" applyAlignment="1">
      <alignment vertical="center"/>
    </xf>
    <xf numFmtId="0" fontId="71" fillId="9" borderId="24" xfId="32" applyFont="1" applyFill="1" applyBorder="1" applyAlignment="1">
      <alignment horizontal="center" vertical="center"/>
    </xf>
    <xf numFmtId="0" fontId="71" fillId="9" borderId="2" xfId="32" applyFont="1" applyFill="1" applyBorder="1" applyAlignment="1">
      <alignment vertical="center" wrapText="1"/>
    </xf>
    <xf numFmtId="3" fontId="71" fillId="0" borderId="25" xfId="32" applyNumberFormat="1" applyFont="1" applyBorder="1" applyAlignment="1">
      <alignment vertical="center"/>
    </xf>
    <xf numFmtId="3" fontId="71" fillId="0" borderId="111" xfId="32" applyNumberFormat="1" applyFont="1" applyBorder="1" applyAlignment="1">
      <alignment vertical="center"/>
    </xf>
    <xf numFmtId="3" fontId="71" fillId="0" borderId="1" xfId="32" applyNumberFormat="1" applyFont="1" applyBorder="1" applyAlignment="1">
      <alignment vertical="center"/>
    </xf>
    <xf numFmtId="3" fontId="71" fillId="9" borderId="5" xfId="32" applyNumberFormat="1" applyFont="1" applyFill="1" applyBorder="1" applyAlignment="1">
      <alignment vertical="center"/>
    </xf>
    <xf numFmtId="3" fontId="71" fillId="9" borderId="109" xfId="32" applyNumberFormat="1" applyFont="1" applyFill="1" applyBorder="1" applyAlignment="1">
      <alignment vertical="center"/>
    </xf>
    <xf numFmtId="3" fontId="71" fillId="9" borderId="6" xfId="32" applyNumberFormat="1" applyFont="1" applyFill="1" applyBorder="1" applyAlignment="1">
      <alignment vertical="center"/>
    </xf>
    <xf numFmtId="0" fontId="71" fillId="9" borderId="24" xfId="32" applyFont="1" applyFill="1" applyBorder="1" applyAlignment="1">
      <alignment horizontal="center" vertical="top"/>
    </xf>
    <xf numFmtId="0" fontId="71" fillId="9" borderId="2" xfId="32" applyFont="1" applyFill="1" applyBorder="1" applyAlignment="1">
      <alignment vertical="top" wrapText="1"/>
    </xf>
    <xf numFmtId="164" fontId="83" fillId="0" borderId="27" xfId="32" applyNumberFormat="1" applyFont="1" applyBorder="1" applyAlignment="1">
      <alignment vertical="center"/>
    </xf>
    <xf numFmtId="164" fontId="83" fillId="9" borderId="23" xfId="32" applyNumberFormat="1" applyFont="1" applyFill="1" applyBorder="1" applyAlignment="1">
      <alignment vertical="center"/>
    </xf>
    <xf numFmtId="164" fontId="83" fillId="0" borderId="23" xfId="32" applyNumberFormat="1" applyFont="1" applyFill="1" applyBorder="1"/>
    <xf numFmtId="3" fontId="71" fillId="9" borderId="5" xfId="32" applyNumberFormat="1" applyFont="1" applyFill="1" applyBorder="1" applyAlignment="1"/>
    <xf numFmtId="3" fontId="71" fillId="9" borderId="109" xfId="32" applyNumberFormat="1" applyFont="1" applyFill="1" applyBorder="1" applyAlignment="1"/>
    <xf numFmtId="3" fontId="71" fillId="9" borderId="6" xfId="32" applyNumberFormat="1" applyFont="1" applyFill="1" applyBorder="1" applyAlignment="1"/>
    <xf numFmtId="164" fontId="83" fillId="9" borderId="23" xfId="32" applyNumberFormat="1" applyFont="1" applyFill="1" applyBorder="1" applyAlignment="1"/>
    <xf numFmtId="3" fontId="71" fillId="0" borderId="5" xfId="32" applyNumberFormat="1" applyFont="1" applyBorder="1" applyAlignment="1"/>
    <xf numFmtId="3" fontId="71" fillId="0" borderId="109" xfId="32" applyNumberFormat="1" applyFont="1" applyBorder="1" applyAlignment="1"/>
    <xf numFmtId="3" fontId="71" fillId="0" borderId="6" xfId="32" applyNumberFormat="1" applyFont="1" applyFill="1" applyBorder="1" applyAlignment="1"/>
    <xf numFmtId="164" fontId="83" fillId="0" borderId="23" xfId="32" applyNumberFormat="1" applyFont="1" applyFill="1" applyBorder="1" applyAlignment="1"/>
    <xf numFmtId="0" fontId="71" fillId="9" borderId="2" xfId="32" applyFont="1" applyFill="1" applyBorder="1" applyAlignment="1">
      <alignment horizontal="left" vertical="top" wrapText="1"/>
    </xf>
    <xf numFmtId="0" fontId="71" fillId="0" borderId="0" xfId="32" applyFont="1" applyBorder="1" applyAlignment="1">
      <alignment horizontal="left"/>
    </xf>
    <xf numFmtId="0" fontId="71" fillId="0" borderId="0" xfId="32" applyFont="1"/>
    <xf numFmtId="3" fontId="71" fillId="0" borderId="0" xfId="32" applyNumberFormat="1" applyFont="1"/>
    <xf numFmtId="0" fontId="78" fillId="3" borderId="42" xfId="32" applyFont="1" applyFill="1" applyBorder="1" applyAlignment="1">
      <alignment horizontal="left" vertical="center"/>
    </xf>
    <xf numFmtId="164" fontId="83" fillId="0" borderId="30" xfId="32" applyNumberFormat="1" applyFont="1" applyBorder="1" applyAlignment="1">
      <alignment vertical="center"/>
    </xf>
    <xf numFmtId="164" fontId="83" fillId="0" borderId="23" xfId="32" applyNumberFormat="1" applyFont="1" applyBorder="1" applyAlignment="1">
      <alignment vertical="center"/>
    </xf>
    <xf numFmtId="3" fontId="71" fillId="0" borderId="39" xfId="32" applyNumberFormat="1" applyFont="1" applyBorder="1" applyAlignment="1"/>
    <xf numFmtId="0" fontId="78" fillId="3" borderId="38" xfId="32" applyFont="1" applyFill="1" applyBorder="1" applyAlignment="1">
      <alignment horizontal="left"/>
    </xf>
    <xf numFmtId="164" fontId="83" fillId="0" borderId="40" xfId="32" applyNumberFormat="1" applyFont="1" applyBorder="1" applyAlignment="1"/>
    <xf numFmtId="0" fontId="75" fillId="4" borderId="42" xfId="32" applyFont="1" applyFill="1" applyBorder="1" applyAlignment="1">
      <alignment horizontal="left" wrapText="1"/>
    </xf>
    <xf numFmtId="0" fontId="75" fillId="4" borderId="44" xfId="32" applyFont="1" applyFill="1" applyBorder="1" applyAlignment="1">
      <alignment horizontal="left" vertical="top" wrapText="1"/>
    </xf>
    <xf numFmtId="0" fontId="71" fillId="9" borderId="22" xfId="32" applyFont="1" applyFill="1" applyBorder="1" applyAlignment="1">
      <alignment horizontal="center" vertical="center"/>
    </xf>
    <xf numFmtId="0" fontId="71" fillId="9" borderId="22" xfId="32" applyFont="1" applyFill="1" applyBorder="1" applyAlignment="1">
      <alignment horizontal="center" vertical="top"/>
    </xf>
    <xf numFmtId="0" fontId="78" fillId="9" borderId="22" xfId="32" applyFont="1" applyFill="1" applyBorder="1" applyAlignment="1">
      <alignment horizontal="left"/>
    </xf>
    <xf numFmtId="3" fontId="71" fillId="0" borderId="31" xfId="32" applyNumberFormat="1" applyFont="1" applyBorder="1" applyAlignment="1">
      <alignment vertical="center"/>
    </xf>
    <xf numFmtId="3" fontId="71" fillId="0" borderId="6" xfId="32" applyNumberFormat="1" applyFont="1" applyBorder="1" applyAlignment="1">
      <alignment vertical="center"/>
    </xf>
    <xf numFmtId="3" fontId="71" fillId="0" borderId="105" xfId="32" applyNumberFormat="1" applyFont="1" applyBorder="1" applyAlignment="1"/>
    <xf numFmtId="3" fontId="71" fillId="0" borderId="108" xfId="32" applyNumberFormat="1" applyFont="1" applyBorder="1" applyAlignment="1">
      <alignment vertical="center"/>
    </xf>
    <xf numFmtId="3" fontId="71" fillId="0" borderId="110" xfId="32" applyNumberFormat="1" applyFont="1" applyBorder="1" applyAlignment="1"/>
    <xf numFmtId="3" fontId="47" fillId="6" borderId="104" xfId="32" applyNumberFormat="1" applyFont="1" applyFill="1" applyBorder="1" applyAlignment="1">
      <alignment vertical="center"/>
    </xf>
    <xf numFmtId="0" fontId="37" fillId="9" borderId="19" xfId="32" applyFont="1" applyFill="1" applyBorder="1" applyAlignment="1">
      <alignment horizontal="center" vertical="center"/>
    </xf>
    <xf numFmtId="49" fontId="37" fillId="9" borderId="12" xfId="32" applyNumberFormat="1" applyFont="1" applyFill="1" applyBorder="1" applyAlignment="1">
      <alignment horizontal="center" vertical="center"/>
    </xf>
    <xf numFmtId="0" fontId="37" fillId="9" borderId="21" xfId="32" applyFont="1" applyFill="1" applyBorder="1" applyAlignment="1">
      <alignment horizontal="left" vertical="center" wrapText="1"/>
    </xf>
    <xf numFmtId="3" fontId="37" fillId="9" borderId="19" xfId="32" applyNumberFormat="1" applyFont="1" applyFill="1" applyBorder="1" applyAlignment="1">
      <alignment vertical="center"/>
    </xf>
    <xf numFmtId="164" fontId="39" fillId="9" borderId="20" xfId="32" applyNumberFormat="1" applyFont="1" applyFill="1" applyBorder="1" applyAlignment="1">
      <alignment vertical="center"/>
    </xf>
    <xf numFmtId="3" fontId="37" fillId="9" borderId="21" xfId="32" applyNumberFormat="1" applyFont="1" applyFill="1" applyBorder="1" applyAlignment="1">
      <alignment vertical="center"/>
    </xf>
    <xf numFmtId="0" fontId="11" fillId="9" borderId="44" xfId="32" applyFont="1" applyFill="1" applyBorder="1" applyAlignment="1">
      <alignment horizontal="left" vertical="center"/>
    </xf>
    <xf numFmtId="0" fontId="10" fillId="9" borderId="19" xfId="32" applyFont="1" applyFill="1" applyBorder="1" applyAlignment="1">
      <alignment horizontal="left" vertical="center"/>
    </xf>
    <xf numFmtId="164" fontId="37" fillId="9" borderId="20" xfId="32" applyNumberFormat="1" applyFont="1" applyFill="1" applyBorder="1" applyAlignment="1">
      <alignment vertical="center"/>
    </xf>
    <xf numFmtId="49" fontId="38" fillId="0" borderId="2" xfId="32" applyNumberFormat="1" applyFont="1" applyBorder="1" applyAlignment="1">
      <alignment horizontal="center" vertical="top"/>
    </xf>
    <xf numFmtId="0" fontId="38" fillId="0" borderId="25" xfId="32" applyFont="1" applyBorder="1" applyAlignment="1">
      <alignment horizontal="left" vertical="top" wrapText="1"/>
    </xf>
    <xf numFmtId="3" fontId="38" fillId="0" borderId="22" xfId="32" applyNumberFormat="1" applyFont="1" applyBorder="1" applyAlignment="1"/>
    <xf numFmtId="164" fontId="38" fillId="0" borderId="23" xfId="32" applyNumberFormat="1" applyFont="1" applyBorder="1" applyAlignment="1"/>
    <xf numFmtId="3" fontId="38" fillId="0" borderId="6" xfId="32" applyNumberFormat="1" applyFont="1" applyBorder="1" applyAlignment="1"/>
    <xf numFmtId="0" fontId="10" fillId="3" borderId="22" xfId="32" applyFont="1" applyFill="1" applyBorder="1" applyAlignment="1">
      <alignment horizontal="left"/>
    </xf>
    <xf numFmtId="164" fontId="40" fillId="0" borderId="23" xfId="32" applyNumberFormat="1" applyFont="1" applyBorder="1" applyAlignment="1"/>
    <xf numFmtId="49" fontId="37" fillId="0" borderId="2" xfId="32" applyNumberFormat="1" applyFont="1" applyBorder="1" applyAlignment="1">
      <alignment horizontal="center" vertical="top"/>
    </xf>
    <xf numFmtId="3" fontId="37" fillId="0" borderId="22" xfId="32" applyNumberFormat="1" applyFont="1" applyBorder="1" applyAlignment="1"/>
    <xf numFmtId="164" fontId="37" fillId="0" borderId="23" xfId="32" applyNumberFormat="1" applyFont="1" applyBorder="1" applyAlignment="1"/>
    <xf numFmtId="3" fontId="37" fillId="0" borderId="6" xfId="32" applyNumberFormat="1" applyFont="1" applyBorder="1" applyAlignment="1"/>
    <xf numFmtId="164" fontId="39" fillId="0" borderId="23" xfId="32" applyNumberFormat="1" applyFont="1" applyBorder="1" applyAlignment="1"/>
    <xf numFmtId="0" fontId="88" fillId="9" borderId="2" xfId="1" applyFont="1" applyFill="1" applyBorder="1" applyAlignment="1">
      <alignment horizontal="center" vertical="center"/>
    </xf>
    <xf numFmtId="0" fontId="88" fillId="9" borderId="5" xfId="1" applyFont="1" applyFill="1" applyBorder="1" applyAlignment="1">
      <alignment horizontal="left" vertical="center"/>
    </xf>
    <xf numFmtId="3" fontId="88" fillId="9" borderId="55" xfId="1" applyNumberFormat="1" applyFont="1" applyFill="1" applyBorder="1" applyAlignment="1">
      <alignment horizontal="right" vertical="center"/>
    </xf>
    <xf numFmtId="3" fontId="88" fillId="9" borderId="16" xfId="1" applyNumberFormat="1" applyFont="1" applyFill="1" applyBorder="1" applyAlignment="1">
      <alignment horizontal="right" vertical="center"/>
    </xf>
    <xf numFmtId="164" fontId="89" fillId="9" borderId="15" xfId="1" applyNumberFormat="1" applyFont="1" applyFill="1" applyBorder="1" applyAlignment="1">
      <alignment horizontal="right" vertical="center"/>
    </xf>
    <xf numFmtId="3" fontId="88" fillId="9" borderId="15" xfId="1" applyNumberFormat="1" applyFont="1" applyFill="1" applyBorder="1" applyAlignment="1">
      <alignment horizontal="right" vertical="center"/>
    </xf>
    <xf numFmtId="164" fontId="89" fillId="9" borderId="25" xfId="1" applyNumberFormat="1" applyFont="1" applyFill="1" applyBorder="1" applyAlignment="1">
      <alignment horizontal="right" vertical="center"/>
    </xf>
    <xf numFmtId="3" fontId="88" fillId="9" borderId="56" xfId="1" applyNumberFormat="1" applyFont="1" applyFill="1" applyBorder="1" applyAlignment="1">
      <alignment horizontal="right" vertical="center"/>
    </xf>
    <xf numFmtId="3" fontId="88" fillId="9" borderId="7" xfId="1" applyNumberFormat="1" applyFont="1" applyFill="1" applyBorder="1" applyAlignment="1">
      <alignment horizontal="right" vertical="center"/>
    </xf>
    <xf numFmtId="0" fontId="68" fillId="9" borderId="2" xfId="32" applyFont="1" applyFill="1" applyBorder="1" applyAlignment="1">
      <alignment horizontal="left" vertical="center"/>
    </xf>
    <xf numFmtId="164" fontId="89" fillId="9" borderId="7" xfId="1" applyNumberFormat="1" applyFont="1" applyFill="1" applyBorder="1" applyAlignment="1">
      <alignment horizontal="right" vertical="center"/>
    </xf>
    <xf numFmtId="0" fontId="87" fillId="9" borderId="2" xfId="1" applyFont="1" applyFill="1" applyBorder="1" applyAlignment="1">
      <alignment horizontal="center" vertical="center"/>
    </xf>
    <xf numFmtId="0" fontId="87" fillId="9" borderId="5" xfId="1" applyFont="1" applyFill="1" applyBorder="1" applyAlignment="1">
      <alignment vertical="center"/>
    </xf>
    <xf numFmtId="3" fontId="87" fillId="9" borderId="56" xfId="1" applyNumberFormat="1" applyFont="1" applyFill="1" applyBorder="1" applyAlignment="1">
      <alignment vertical="center"/>
    </xf>
    <xf numFmtId="3" fontId="87" fillId="9" borderId="7" xfId="1" applyNumberFormat="1" applyFont="1" applyFill="1" applyBorder="1" applyAlignment="1">
      <alignment vertical="center"/>
    </xf>
    <xf numFmtId="164" fontId="90" fillId="9" borderId="7" xfId="1" applyNumberFormat="1" applyFont="1" applyFill="1" applyBorder="1" applyAlignment="1">
      <alignment vertical="center"/>
    </xf>
    <xf numFmtId="164" fontId="90" fillId="9" borderId="6" xfId="1" applyNumberFormat="1" applyFont="1" applyFill="1" applyBorder="1" applyAlignment="1">
      <alignment vertical="center"/>
    </xf>
    <xf numFmtId="0" fontId="67" fillId="9" borderId="2" xfId="32" applyFont="1" applyFill="1" applyBorder="1" applyAlignment="1">
      <alignment horizontal="left" vertical="center"/>
    </xf>
    <xf numFmtId="0" fontId="67" fillId="3" borderId="10" xfId="32" applyFont="1" applyFill="1" applyBorder="1" applyAlignment="1">
      <alignment horizontal="left" vertical="center"/>
    </xf>
    <xf numFmtId="3" fontId="35" fillId="9" borderId="5" xfId="32" applyNumberFormat="1" applyFont="1" applyFill="1" applyBorder="1" applyAlignment="1"/>
    <xf numFmtId="3" fontId="35" fillId="9" borderId="109" xfId="32" applyNumberFormat="1" applyFont="1" applyFill="1" applyBorder="1" applyAlignment="1"/>
    <xf numFmtId="3" fontId="35" fillId="9" borderId="6" xfId="32" applyNumberFormat="1" applyFont="1" applyFill="1" applyBorder="1" applyAlignment="1"/>
    <xf numFmtId="164" fontId="59" fillId="9" borderId="23" xfId="32" applyNumberFormat="1" applyFont="1" applyFill="1" applyBorder="1" applyAlignment="1"/>
    <xf numFmtId="0" fontId="77" fillId="9" borderId="22" xfId="32" applyFont="1" applyFill="1" applyBorder="1" applyAlignment="1">
      <alignment horizontal="left"/>
    </xf>
    <xf numFmtId="3" fontId="35" fillId="0" borderId="5" xfId="32" applyNumberFormat="1" applyFont="1" applyBorder="1" applyAlignment="1"/>
    <xf numFmtId="3" fontId="35" fillId="0" borderId="109" xfId="32" applyNumberFormat="1" applyFont="1" applyBorder="1" applyAlignment="1"/>
    <xf numFmtId="3" fontId="35" fillId="0" borderId="6" xfId="32" applyNumberFormat="1" applyFont="1" applyFill="1" applyBorder="1" applyAlignment="1"/>
    <xf numFmtId="0" fontId="77" fillId="0" borderId="22" xfId="32" applyFont="1" applyBorder="1" applyAlignment="1">
      <alignment horizontal="left"/>
    </xf>
    <xf numFmtId="164" fontId="59" fillId="0" borderId="23" xfId="32" applyNumberFormat="1" applyFont="1" applyFill="1" applyBorder="1" applyAlignment="1"/>
    <xf numFmtId="0" fontId="78" fillId="0" borderId="22" xfId="32" applyFont="1" applyBorder="1" applyAlignment="1">
      <alignment horizontal="left"/>
    </xf>
    <xf numFmtId="4" fontId="74" fillId="0" borderId="17" xfId="32" applyNumberFormat="1" applyFont="1" applyFill="1" applyBorder="1" applyAlignment="1">
      <alignment horizontal="left" vertical="center"/>
    </xf>
    <xf numFmtId="0" fontId="75" fillId="4" borderId="44" xfId="32" applyFont="1" applyFill="1" applyBorder="1" applyAlignment="1">
      <alignment horizontal="left" vertical="top"/>
    </xf>
    <xf numFmtId="0" fontId="77" fillId="0" borderId="46" xfId="32" applyFont="1" applyBorder="1" applyAlignment="1">
      <alignment horizontal="left" vertical="center"/>
    </xf>
    <xf numFmtId="0" fontId="77" fillId="9" borderId="47" xfId="32" applyFont="1" applyFill="1" applyBorder="1" applyAlignment="1">
      <alignment horizontal="left" vertical="center"/>
    </xf>
    <xf numFmtId="0" fontId="78" fillId="0" borderId="47" xfId="32" applyFont="1" applyBorder="1" applyAlignment="1">
      <alignment horizontal="left"/>
    </xf>
    <xf numFmtId="0" fontId="77" fillId="0" borderId="47" xfId="32" applyFont="1" applyBorder="1" applyAlignment="1">
      <alignment horizontal="left" vertical="center"/>
    </xf>
    <xf numFmtId="0" fontId="78" fillId="0" borderId="47" xfId="32" applyFont="1" applyBorder="1" applyAlignment="1">
      <alignment horizontal="left" vertical="center"/>
    </xf>
    <xf numFmtId="0" fontId="78" fillId="9" borderId="47" xfId="32" applyFont="1" applyFill="1" applyBorder="1" applyAlignment="1">
      <alignment horizontal="left" vertical="center"/>
    </xf>
    <xf numFmtId="0" fontId="78" fillId="9" borderId="47" xfId="32" applyFont="1" applyFill="1" applyBorder="1" applyAlignment="1">
      <alignment horizontal="left"/>
    </xf>
    <xf numFmtId="0" fontId="77" fillId="0" borderId="47" xfId="32" applyFont="1" applyBorder="1" applyAlignment="1">
      <alignment horizontal="left"/>
    </xf>
    <xf numFmtId="0" fontId="78" fillId="0" borderId="26" xfId="32" applyFont="1" applyBorder="1" applyAlignment="1">
      <alignment horizontal="left" vertical="center"/>
    </xf>
    <xf numFmtId="3" fontId="66" fillId="0" borderId="0" xfId="32" applyNumberFormat="1" applyFont="1" applyFill="1" applyBorder="1" applyAlignment="1">
      <alignment horizontal="left"/>
    </xf>
    <xf numFmtId="0" fontId="66" fillId="0" borderId="0" xfId="32" applyFont="1" applyFill="1" applyAlignment="1">
      <alignment horizontal="left"/>
    </xf>
    <xf numFmtId="0" fontId="77" fillId="9" borderId="47" xfId="32" applyFont="1" applyFill="1" applyBorder="1" applyAlignment="1">
      <alignment horizontal="left"/>
    </xf>
    <xf numFmtId="0" fontId="11" fillId="0" borderId="22" xfId="32" applyFont="1" applyBorder="1" applyAlignment="1">
      <alignment horizontal="left"/>
    </xf>
    <xf numFmtId="164" fontId="85" fillId="0" borderId="23" xfId="32" applyNumberFormat="1" applyFont="1" applyBorder="1" applyAlignment="1"/>
    <xf numFmtId="0" fontId="11" fillId="3" borderId="22" xfId="32" applyFont="1" applyFill="1" applyBorder="1" applyAlignment="1">
      <alignment horizontal="left"/>
    </xf>
    <xf numFmtId="0" fontId="11" fillId="4" borderId="29" xfId="32" applyFont="1" applyFill="1" applyBorder="1" applyAlignment="1">
      <alignment horizontal="left" vertical="center"/>
    </xf>
    <xf numFmtId="0" fontId="88" fillId="11" borderId="12" xfId="1" applyFont="1" applyFill="1" applyBorder="1" applyAlignment="1">
      <alignment horizontal="center" vertical="center"/>
    </xf>
    <xf numFmtId="0" fontId="88" fillId="11" borderId="18" xfId="1" applyFont="1" applyFill="1" applyBorder="1" applyAlignment="1">
      <alignment vertical="center"/>
    </xf>
    <xf numFmtId="3" fontId="88" fillId="11" borderId="58" xfId="1" applyNumberFormat="1" applyFont="1" applyFill="1" applyBorder="1" applyAlignment="1">
      <alignment vertical="center"/>
    </xf>
    <xf numFmtId="3" fontId="88" fillId="11" borderId="13" xfId="1" applyNumberFormat="1" applyFont="1" applyFill="1" applyBorder="1" applyAlignment="1">
      <alignment vertical="center"/>
    </xf>
    <xf numFmtId="164" fontId="89" fillId="11" borderId="13" xfId="1" applyNumberFormat="1" applyFont="1" applyFill="1" applyBorder="1" applyAlignment="1">
      <alignment vertical="center"/>
    </xf>
    <xf numFmtId="164" fontId="89" fillId="11" borderId="21" xfId="1" applyNumberFormat="1" applyFont="1" applyFill="1" applyBorder="1" applyAlignment="1">
      <alignment vertical="center"/>
    </xf>
    <xf numFmtId="0" fontId="67" fillId="11" borderId="9" xfId="32" applyFont="1" applyFill="1" applyBorder="1" applyAlignment="1">
      <alignment horizontal="left" vertical="center"/>
    </xf>
    <xf numFmtId="0" fontId="88" fillId="9" borderId="12" xfId="1" applyFont="1" applyFill="1" applyBorder="1" applyAlignment="1">
      <alignment horizontal="center" vertical="center"/>
    </xf>
    <xf numFmtId="0" fontId="88" fillId="9" borderId="18" xfId="1" applyFont="1" applyFill="1" applyBorder="1" applyAlignment="1">
      <alignment vertical="center"/>
    </xf>
    <xf numFmtId="3" fontId="88" fillId="9" borderId="58" xfId="1" applyNumberFormat="1" applyFont="1" applyFill="1" applyBorder="1" applyAlignment="1">
      <alignment horizontal="right" vertical="center"/>
    </xf>
    <xf numFmtId="3" fontId="88" fillId="9" borderId="13" xfId="1" applyNumberFormat="1" applyFont="1" applyFill="1" applyBorder="1" applyAlignment="1">
      <alignment horizontal="right" vertical="center"/>
    </xf>
    <xf numFmtId="164" fontId="89" fillId="9" borderId="13" xfId="1" applyNumberFormat="1" applyFont="1" applyFill="1" applyBorder="1" applyAlignment="1">
      <alignment vertical="center"/>
    </xf>
    <xf numFmtId="3" fontId="88" fillId="9" borderId="12" xfId="1" applyNumberFormat="1" applyFont="1" applyFill="1" applyBorder="1" applyAlignment="1">
      <alignment horizontal="right" vertical="center"/>
    </xf>
    <xf numFmtId="164" fontId="89" fillId="9" borderId="21" xfId="1" applyNumberFormat="1" applyFont="1" applyFill="1" applyBorder="1" applyAlignment="1">
      <alignment vertical="center"/>
    </xf>
    <xf numFmtId="3" fontId="88" fillId="9" borderId="58" xfId="1" applyNumberFormat="1" applyFont="1" applyFill="1" applyBorder="1" applyAlignment="1">
      <alignment vertical="center"/>
    </xf>
    <xf numFmtId="3" fontId="88" fillId="9" borderId="13" xfId="1" applyNumberFormat="1" applyFont="1" applyFill="1" applyBorder="1" applyAlignment="1">
      <alignment vertical="center"/>
    </xf>
    <xf numFmtId="0" fontId="67" fillId="9" borderId="12" xfId="32" applyFont="1" applyFill="1" applyBorder="1" applyAlignment="1">
      <alignment horizontal="left" vertical="center"/>
    </xf>
    <xf numFmtId="3" fontId="35" fillId="3" borderId="15" xfId="34" applyNumberFormat="1" applyFont="1" applyFill="1" applyBorder="1" applyAlignment="1">
      <alignment horizontal="center" vertical="center"/>
    </xf>
    <xf numFmtId="0" fontId="35" fillId="3" borderId="25" xfId="34" applyNumberFormat="1" applyFont="1" applyFill="1" applyBorder="1" applyAlignment="1">
      <alignment vertical="center" wrapText="1"/>
    </xf>
    <xf numFmtId="3" fontId="35" fillId="3" borderId="55" xfId="34" applyNumberFormat="1" applyFont="1" applyFill="1" applyBorder="1" applyAlignment="1">
      <alignment horizontal="right" vertical="center"/>
    </xf>
    <xf numFmtId="3" fontId="35" fillId="3" borderId="24" xfId="34" applyNumberFormat="1" applyFont="1" applyFill="1" applyBorder="1" applyAlignment="1">
      <alignment horizontal="right" vertical="center"/>
    </xf>
    <xf numFmtId="3" fontId="35" fillId="3" borderId="16" xfId="34" applyNumberFormat="1" applyFont="1" applyFill="1" applyBorder="1" applyAlignment="1">
      <alignment horizontal="right" vertical="center"/>
    </xf>
    <xf numFmtId="0" fontId="68" fillId="3" borderId="15" xfId="32" applyFont="1" applyFill="1" applyBorder="1" applyAlignment="1">
      <alignment horizontal="left" vertical="center"/>
    </xf>
    <xf numFmtId="164" fontId="59" fillId="3" borderId="16" xfId="34" applyNumberFormat="1" applyFont="1" applyFill="1" applyBorder="1" applyAlignment="1">
      <alignment horizontal="right" vertical="center"/>
    </xf>
    <xf numFmtId="0" fontId="35" fillId="3" borderId="25" xfId="34" applyNumberFormat="1" applyFont="1" applyFill="1" applyBorder="1" applyAlignment="1">
      <alignment horizontal="left" vertical="center" wrapText="1"/>
    </xf>
    <xf numFmtId="0" fontId="68" fillId="3" borderId="2" xfId="32" applyFont="1" applyFill="1" applyBorder="1" applyAlignment="1">
      <alignment horizontal="left" vertical="center"/>
    </xf>
    <xf numFmtId="0" fontId="35" fillId="3" borderId="5" xfId="34" applyNumberFormat="1" applyFont="1" applyFill="1" applyBorder="1" applyAlignment="1">
      <alignment horizontal="left" vertical="center" wrapText="1"/>
    </xf>
    <xf numFmtId="3" fontId="35" fillId="3" borderId="56" xfId="34" applyNumberFormat="1" applyFont="1" applyFill="1" applyBorder="1" applyAlignment="1">
      <alignment horizontal="right" vertical="center"/>
    </xf>
    <xf numFmtId="3" fontId="35" fillId="3" borderId="22" xfId="34" applyNumberFormat="1" applyFont="1" applyFill="1" applyBorder="1" applyAlignment="1">
      <alignment horizontal="right" vertical="center"/>
    </xf>
    <xf numFmtId="0" fontId="35" fillId="3" borderId="5" xfId="34" applyNumberFormat="1" applyFont="1" applyFill="1" applyBorder="1" applyAlignment="1">
      <alignment vertical="center" wrapText="1"/>
    </xf>
    <xf numFmtId="0" fontId="35" fillId="0" borderId="34" xfId="34" applyFont="1" applyFill="1" applyBorder="1" applyAlignment="1">
      <alignment horizontal="left" vertical="center" wrapText="1"/>
    </xf>
    <xf numFmtId="0" fontId="100" fillId="0" borderId="0" xfId="1" applyFont="1" applyFill="1" applyAlignment="1">
      <alignment vertical="center"/>
    </xf>
    <xf numFmtId="164" fontId="106" fillId="3" borderId="62" xfId="34" applyNumberFormat="1" applyFont="1" applyFill="1" applyBorder="1" applyAlignment="1">
      <alignment horizontal="right" vertical="center"/>
    </xf>
    <xf numFmtId="164" fontId="57" fillId="3" borderId="62" xfId="34" applyNumberFormat="1" applyFont="1" applyFill="1" applyBorder="1" applyAlignment="1">
      <alignment horizontal="right" vertical="center"/>
    </xf>
    <xf numFmtId="49" fontId="33" fillId="4" borderId="84" xfId="34" applyNumberFormat="1" applyFont="1" applyFill="1" applyBorder="1" applyAlignment="1">
      <alignment horizontal="center" vertical="center"/>
    </xf>
    <xf numFmtId="3" fontId="33" fillId="4" borderId="86" xfId="34" applyNumberFormat="1" applyFont="1" applyFill="1" applyBorder="1" applyAlignment="1">
      <alignment horizontal="right" vertical="center"/>
    </xf>
    <xf numFmtId="164" fontId="57" fillId="4" borderId="87" xfId="34" applyNumberFormat="1" applyFont="1" applyFill="1" applyBorder="1" applyAlignment="1">
      <alignment horizontal="right" vertical="center"/>
    </xf>
    <xf numFmtId="3" fontId="33" fillId="4" borderId="88" xfId="34" applyNumberFormat="1" applyFont="1" applyFill="1" applyBorder="1" applyAlignment="1">
      <alignment horizontal="right" vertical="center"/>
    </xf>
    <xf numFmtId="3" fontId="33" fillId="4" borderId="89" xfId="34" applyNumberFormat="1" applyFont="1" applyFill="1" applyBorder="1" applyAlignment="1">
      <alignment horizontal="right" vertical="center"/>
    </xf>
    <xf numFmtId="164" fontId="57" fillId="4" borderId="89" xfId="34" applyNumberFormat="1" applyFont="1" applyFill="1" applyBorder="1" applyAlignment="1">
      <alignment horizontal="right" vertical="center"/>
    </xf>
    <xf numFmtId="0" fontId="34" fillId="0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59" fillId="0" borderId="9" xfId="34" applyNumberFormat="1" applyFont="1" applyFill="1" applyBorder="1" applyAlignment="1">
      <alignment horizontal="center" vertical="center"/>
    </xf>
    <xf numFmtId="0" fontId="59" fillId="0" borderId="35" xfId="34" applyNumberFormat="1" applyFont="1" applyFill="1" applyBorder="1" applyAlignment="1">
      <alignment horizontal="left" vertical="center" wrapText="1"/>
    </xf>
    <xf numFmtId="3" fontId="59" fillId="0" borderId="57" xfId="34" applyNumberFormat="1" applyFont="1" applyFill="1" applyBorder="1" applyAlignment="1">
      <alignment horizontal="right" vertical="center"/>
    </xf>
    <xf numFmtId="3" fontId="59" fillId="0" borderId="8" xfId="34" applyNumberFormat="1" applyFont="1" applyFill="1" applyBorder="1" applyAlignment="1">
      <alignment horizontal="right" vertical="center"/>
    </xf>
    <xf numFmtId="0" fontId="111" fillId="0" borderId="9" xfId="32" applyFont="1" applyBorder="1" applyAlignment="1">
      <alignment horizontal="left" vertical="center"/>
    </xf>
    <xf numFmtId="49" fontId="33" fillId="9" borderId="59" xfId="34" applyNumberFormat="1" applyFont="1" applyFill="1" applyBorder="1" applyAlignment="1">
      <alignment horizontal="center" vertical="top"/>
    </xf>
    <xf numFmtId="0" fontId="33" fillId="9" borderId="60" xfId="34" applyFont="1" applyFill="1" applyBorder="1" applyAlignment="1">
      <alignment horizontal="center" vertical="center"/>
    </xf>
    <xf numFmtId="3" fontId="33" fillId="9" borderId="61" xfId="34" applyNumberFormat="1" applyFont="1" applyFill="1" applyBorder="1" applyAlignment="1">
      <alignment horizontal="right"/>
    </xf>
    <xf numFmtId="164" fontId="57" fillId="9" borderId="62" xfId="34" applyNumberFormat="1" applyFont="1" applyFill="1" applyBorder="1" applyAlignment="1">
      <alignment horizontal="right"/>
    </xf>
    <xf numFmtId="3" fontId="33" fillId="9" borderId="63" xfId="34" applyNumberFormat="1" applyFont="1" applyFill="1" applyBorder="1" applyAlignment="1">
      <alignment horizontal="right"/>
    </xf>
    <xf numFmtId="3" fontId="33" fillId="9" borderId="64" xfId="34" applyNumberFormat="1" applyFont="1" applyFill="1" applyBorder="1" applyAlignment="1">
      <alignment horizontal="right"/>
    </xf>
    <xf numFmtId="0" fontId="68" fillId="9" borderId="65" xfId="32" applyFont="1" applyFill="1" applyBorder="1" applyAlignment="1">
      <alignment horizontal="left" vertical="center"/>
    </xf>
    <xf numFmtId="164" fontId="57" fillId="9" borderId="64" xfId="34" applyNumberFormat="1" applyFont="1" applyFill="1" applyBorder="1" applyAlignment="1">
      <alignment horizontal="right"/>
    </xf>
    <xf numFmtId="49" fontId="33" fillId="9" borderId="59" xfId="34" applyNumberFormat="1" applyFont="1" applyFill="1" applyBorder="1" applyAlignment="1">
      <alignment horizontal="center" vertical="center"/>
    </xf>
    <xf numFmtId="3" fontId="33" fillId="9" borderId="61" xfId="34" applyNumberFormat="1" applyFont="1" applyFill="1" applyBorder="1" applyAlignment="1">
      <alignment horizontal="right" vertical="center"/>
    </xf>
    <xf numFmtId="164" fontId="57" fillId="9" borderId="62" xfId="34" applyNumberFormat="1" applyFont="1" applyFill="1" applyBorder="1" applyAlignment="1">
      <alignment horizontal="right" vertical="center"/>
    </xf>
    <xf numFmtId="3" fontId="33" fillId="9" borderId="63" xfId="34" applyNumberFormat="1" applyFont="1" applyFill="1" applyBorder="1" applyAlignment="1">
      <alignment horizontal="right" vertical="center"/>
    </xf>
    <xf numFmtId="3" fontId="33" fillId="9" borderId="64" xfId="34" applyNumberFormat="1" applyFont="1" applyFill="1" applyBorder="1" applyAlignment="1">
      <alignment horizontal="right" vertical="center"/>
    </xf>
    <xf numFmtId="0" fontId="68" fillId="9" borderId="84" xfId="32" applyFont="1" applyFill="1" applyBorder="1" applyAlignment="1">
      <alignment horizontal="left" vertical="center"/>
    </xf>
    <xf numFmtId="164" fontId="57" fillId="9" borderId="64" xfId="34" applyNumberFormat="1" applyFont="1" applyFill="1" applyBorder="1" applyAlignment="1">
      <alignment horizontal="right" vertical="center"/>
    </xf>
    <xf numFmtId="0" fontId="67" fillId="9" borderId="84" xfId="32" applyFont="1" applyFill="1" applyBorder="1" applyAlignment="1">
      <alignment horizontal="left" vertical="center"/>
    </xf>
    <xf numFmtId="49" fontId="33" fillId="9" borderId="9" xfId="34" applyNumberFormat="1" applyFont="1" applyFill="1" applyBorder="1" applyAlignment="1">
      <alignment horizontal="center" vertical="center"/>
    </xf>
    <xf numFmtId="0" fontId="33" fillId="9" borderId="35" xfId="34" applyFont="1" applyFill="1" applyBorder="1" applyAlignment="1">
      <alignment horizontal="center" vertical="center"/>
    </xf>
    <xf numFmtId="3" fontId="33" fillId="9" borderId="57" xfId="34" applyNumberFormat="1" applyFont="1" applyFill="1" applyBorder="1" applyAlignment="1">
      <alignment horizontal="right" vertical="center"/>
    </xf>
    <xf numFmtId="164" fontId="57" fillId="9" borderId="49" xfId="34" applyNumberFormat="1" applyFont="1" applyFill="1" applyBorder="1" applyAlignment="1">
      <alignment horizontal="right" vertical="center"/>
    </xf>
    <xf numFmtId="3" fontId="33" fillId="9" borderId="36" xfId="34" applyNumberFormat="1" applyFont="1" applyFill="1" applyBorder="1" applyAlignment="1">
      <alignment horizontal="right" vertical="center"/>
    </xf>
    <xf numFmtId="3" fontId="33" fillId="9" borderId="8" xfId="34" applyNumberFormat="1" applyFont="1" applyFill="1" applyBorder="1" applyAlignment="1">
      <alignment horizontal="right" vertical="center"/>
    </xf>
    <xf numFmtId="0" fontId="68" fillId="9" borderId="4" xfId="32" applyFont="1" applyFill="1" applyBorder="1" applyAlignment="1">
      <alignment horizontal="left" vertical="center"/>
    </xf>
    <xf numFmtId="164" fontId="57" fillId="9" borderId="8" xfId="34" applyNumberFormat="1" applyFont="1" applyFill="1" applyBorder="1" applyAlignment="1">
      <alignment horizontal="right" vertical="center"/>
    </xf>
    <xf numFmtId="49" fontId="81" fillId="6" borderId="12" xfId="34" applyNumberFormat="1" applyFont="1" applyFill="1" applyBorder="1" applyAlignment="1">
      <alignment horizontal="center" vertical="center"/>
    </xf>
    <xf numFmtId="0" fontId="81" fillId="6" borderId="18" xfId="34" applyFont="1" applyFill="1" applyBorder="1" applyAlignment="1">
      <alignment horizontal="center" vertical="center"/>
    </xf>
    <xf numFmtId="3" fontId="81" fillId="6" borderId="58" xfId="34" applyNumberFormat="1" applyFont="1" applyFill="1" applyBorder="1" applyAlignment="1">
      <alignment horizontal="right" vertical="center"/>
    </xf>
    <xf numFmtId="164" fontId="82" fillId="6" borderId="20" xfId="34" applyNumberFormat="1" applyFont="1" applyFill="1" applyBorder="1" applyAlignment="1">
      <alignment horizontal="right" vertical="center"/>
    </xf>
    <xf numFmtId="3" fontId="81" fillId="6" borderId="19" xfId="34" applyNumberFormat="1" applyFont="1" applyFill="1" applyBorder="1" applyAlignment="1">
      <alignment horizontal="right" vertical="center"/>
    </xf>
    <xf numFmtId="3" fontId="81" fillId="6" borderId="13" xfId="34" applyNumberFormat="1" applyFont="1" applyFill="1" applyBorder="1" applyAlignment="1">
      <alignment horizontal="right" vertical="center"/>
    </xf>
    <xf numFmtId="164" fontId="82" fillId="6" borderId="13" xfId="34" applyNumberFormat="1" applyFont="1" applyFill="1" applyBorder="1" applyAlignment="1">
      <alignment horizontal="right" vertical="center"/>
    </xf>
    <xf numFmtId="0" fontId="33" fillId="0" borderId="0" xfId="32" applyFont="1" applyFill="1" applyAlignment="1">
      <alignment horizontal="center" vertical="center" wrapText="1"/>
    </xf>
    <xf numFmtId="0" fontId="35" fillId="0" borderId="17" xfId="32" applyFont="1" applyFill="1" applyBorder="1" applyAlignment="1">
      <alignment horizontal="left" vertical="center" wrapText="1"/>
    </xf>
    <xf numFmtId="4" fontId="59" fillId="0" borderId="17" xfId="32" applyNumberFormat="1" applyFont="1" applyFill="1" applyBorder="1" applyAlignment="1">
      <alignment horizontal="center" vertical="center"/>
    </xf>
    <xf numFmtId="0" fontId="35" fillId="4" borderId="42" xfId="32" applyFont="1" applyFill="1" applyBorder="1" applyAlignment="1">
      <alignment horizontal="center" vertical="center" textRotation="90" wrapText="1"/>
    </xf>
    <xf numFmtId="0" fontId="35" fillId="4" borderId="44" xfId="32" applyFont="1" applyFill="1" applyBorder="1" applyAlignment="1">
      <alignment horizontal="center" vertical="center" textRotation="90" wrapText="1"/>
    </xf>
    <xf numFmtId="0" fontId="35" fillId="4" borderId="41" xfId="32" applyFont="1" applyFill="1" applyBorder="1" applyAlignment="1">
      <alignment horizontal="center" vertical="center" wrapText="1"/>
    </xf>
    <xf numFmtId="0" fontId="35" fillId="4" borderId="11" xfId="32" applyFont="1" applyFill="1" applyBorder="1" applyAlignment="1">
      <alignment horizontal="center" vertical="center" wrapText="1"/>
    </xf>
    <xf numFmtId="0" fontId="35" fillId="4" borderId="52" xfId="32" applyFont="1" applyFill="1" applyBorder="1" applyAlignment="1">
      <alignment horizontal="center" vertical="center" wrapText="1"/>
    </xf>
    <xf numFmtId="0" fontId="35" fillId="4" borderId="37" xfId="32" applyFont="1" applyFill="1" applyBorder="1" applyAlignment="1">
      <alignment horizontal="center" vertical="center" wrapText="1"/>
    </xf>
    <xf numFmtId="0" fontId="33" fillId="4" borderId="106" xfId="32" applyFont="1" applyFill="1" applyBorder="1" applyAlignment="1">
      <alignment horizontal="center" vertical="center" wrapText="1"/>
    </xf>
    <xf numFmtId="0" fontId="33" fillId="4" borderId="107" xfId="32" applyFont="1" applyFill="1" applyBorder="1" applyAlignment="1">
      <alignment horizontal="center" vertical="center" wrapText="1"/>
    </xf>
    <xf numFmtId="0" fontId="35" fillId="4" borderId="50" xfId="32" applyFont="1" applyFill="1" applyBorder="1" applyAlignment="1">
      <alignment horizontal="center" vertical="center" textRotation="90" wrapText="1"/>
    </xf>
    <xf numFmtId="0" fontId="35" fillId="4" borderId="17" xfId="32" applyFont="1" applyFill="1" applyBorder="1" applyAlignment="1">
      <alignment horizontal="center" vertical="center" textRotation="90" wrapText="1"/>
    </xf>
    <xf numFmtId="4" fontId="35" fillId="4" borderId="70" xfId="32" applyNumberFormat="1" applyFont="1" applyFill="1" applyBorder="1" applyAlignment="1">
      <alignment horizontal="center" vertical="center" textRotation="90" wrapText="1"/>
    </xf>
    <xf numFmtId="4" fontId="35" fillId="4" borderId="71" xfId="32" applyNumberFormat="1" applyFont="1" applyFill="1" applyBorder="1" applyAlignment="1">
      <alignment horizontal="center" vertical="center" textRotation="90" wrapText="1"/>
    </xf>
    <xf numFmtId="0" fontId="38" fillId="4" borderId="4" xfId="32" applyFont="1" applyFill="1" applyBorder="1" applyAlignment="1">
      <alignment horizontal="center" vertical="center" wrapText="1"/>
    </xf>
    <xf numFmtId="0" fontId="38" fillId="4" borderId="11" xfId="32" applyFont="1" applyFill="1" applyBorder="1" applyAlignment="1">
      <alignment horizontal="center" vertical="center" wrapText="1"/>
    </xf>
    <xf numFmtId="0" fontId="38" fillId="4" borderId="95" xfId="32" applyFont="1" applyFill="1" applyBorder="1" applyAlignment="1">
      <alignment horizontal="center" vertical="center" wrapText="1"/>
    </xf>
    <xf numFmtId="0" fontId="38" fillId="4" borderId="97" xfId="32" applyFont="1" applyFill="1" applyBorder="1" applyAlignment="1">
      <alignment horizontal="center" vertical="center" wrapText="1"/>
    </xf>
    <xf numFmtId="0" fontId="38" fillId="4" borderId="3" xfId="32" applyFont="1" applyFill="1" applyBorder="1" applyAlignment="1">
      <alignment horizontal="center" vertical="center" wrapText="1"/>
    </xf>
    <xf numFmtId="0" fontId="38" fillId="4" borderId="54" xfId="32" applyFont="1" applyFill="1" applyBorder="1" applyAlignment="1">
      <alignment horizontal="center" vertical="center" wrapText="1"/>
    </xf>
    <xf numFmtId="0" fontId="38" fillId="4" borderId="32" xfId="32" applyFont="1" applyFill="1" applyBorder="1" applyAlignment="1">
      <alignment horizontal="center" vertical="center" wrapText="1"/>
    </xf>
    <xf numFmtId="0" fontId="38" fillId="4" borderId="71" xfId="32" applyFont="1" applyFill="1" applyBorder="1" applyAlignment="1">
      <alignment horizontal="center" vertical="center" wrapText="1"/>
    </xf>
    <xf numFmtId="49" fontId="13" fillId="2" borderId="50" xfId="32" applyNumberFormat="1" applyFont="1" applyFill="1" applyBorder="1" applyAlignment="1">
      <alignment horizontal="center" vertical="center" wrapText="1"/>
    </xf>
    <xf numFmtId="49" fontId="13" fillId="2" borderId="17" xfId="32" applyNumberFormat="1" applyFont="1" applyFill="1" applyBorder="1" applyAlignment="1">
      <alignment horizontal="center" vertical="center" wrapText="1"/>
    </xf>
    <xf numFmtId="0" fontId="56" fillId="0" borderId="0" xfId="32" applyFont="1" applyAlignment="1">
      <alignment horizontal="center" vertical="center" wrapText="1"/>
    </xf>
    <xf numFmtId="0" fontId="35" fillId="0" borderId="0" xfId="32" applyFont="1" applyBorder="1" applyAlignment="1">
      <alignment horizontal="left"/>
    </xf>
    <xf numFmtId="0" fontId="70" fillId="0" borderId="0" xfId="32" applyFont="1" applyBorder="1" applyAlignment="1">
      <alignment horizontal="left"/>
    </xf>
    <xf numFmtId="0" fontId="71" fillId="4" borderId="2" xfId="32" applyFont="1" applyFill="1" applyBorder="1" applyAlignment="1">
      <alignment horizontal="center" vertical="center" wrapText="1"/>
    </xf>
    <xf numFmtId="0" fontId="71" fillId="4" borderId="5" xfId="32" applyFont="1" applyFill="1" applyBorder="1" applyAlignment="1">
      <alignment horizontal="center" vertical="center" wrapText="1"/>
    </xf>
    <xf numFmtId="0" fontId="84" fillId="4" borderId="92" xfId="32" applyFont="1" applyFill="1" applyBorder="1" applyAlignment="1">
      <alignment horizontal="center" vertical="center" wrapText="1"/>
    </xf>
    <xf numFmtId="0" fontId="84" fillId="4" borderId="2" xfId="32" applyFont="1" applyFill="1" applyBorder="1" applyAlignment="1">
      <alignment horizontal="center" vertical="center" wrapText="1"/>
    </xf>
    <xf numFmtId="0" fontId="84" fillId="4" borderId="93" xfId="32" applyFont="1" applyFill="1" applyBorder="1" applyAlignment="1">
      <alignment horizontal="center" vertical="center" wrapText="1"/>
    </xf>
    <xf numFmtId="3" fontId="71" fillId="4" borderId="7" xfId="32" applyNumberFormat="1" applyFont="1" applyFill="1" applyBorder="1" applyAlignment="1">
      <alignment horizontal="center" vertical="center" wrapText="1"/>
    </xf>
    <xf numFmtId="3" fontId="71" fillId="4" borderId="2" xfId="32" applyNumberFormat="1" applyFont="1" applyFill="1" applyBorder="1" applyAlignment="1">
      <alignment horizontal="center" vertical="center" wrapText="1"/>
    </xf>
    <xf numFmtId="3" fontId="71" fillId="4" borderId="23" xfId="32" applyNumberFormat="1" applyFont="1" applyFill="1" applyBorder="1" applyAlignment="1">
      <alignment horizontal="center" vertical="center" wrapText="1"/>
    </xf>
    <xf numFmtId="3" fontId="71" fillId="4" borderId="33" xfId="32" applyNumberFormat="1" applyFont="1" applyFill="1" applyBorder="1" applyAlignment="1">
      <alignment horizontal="center" vertical="center" wrapText="1"/>
    </xf>
    <xf numFmtId="3" fontId="71" fillId="4" borderId="3" xfId="32" applyNumberFormat="1" applyFont="1" applyFill="1" applyBorder="1" applyAlignment="1">
      <alignment horizontal="center" vertical="center" wrapText="1"/>
    </xf>
    <xf numFmtId="0" fontId="59" fillId="0" borderId="1" xfId="32" applyFont="1" applyBorder="1" applyAlignment="1">
      <alignment horizontal="center"/>
    </xf>
    <xf numFmtId="0" fontId="41" fillId="4" borderId="4" xfId="32" applyFont="1" applyFill="1" applyBorder="1" applyAlignment="1">
      <alignment horizontal="center" vertical="center" textRotation="90"/>
    </xf>
    <xf numFmtId="0" fontId="41" fillId="4" borderId="9" xfId="32" applyFont="1" applyFill="1" applyBorder="1" applyAlignment="1">
      <alignment horizontal="center" vertical="center" textRotation="90"/>
    </xf>
    <xf numFmtId="0" fontId="41" fillId="4" borderId="11" xfId="32" applyFont="1" applyFill="1" applyBorder="1" applyAlignment="1">
      <alignment horizontal="center" vertical="center" textRotation="90"/>
    </xf>
    <xf numFmtId="0" fontId="41" fillId="4" borderId="4" xfId="32" applyFont="1" applyFill="1" applyBorder="1" applyAlignment="1">
      <alignment horizontal="center" vertical="center" wrapText="1"/>
    </xf>
    <xf numFmtId="0" fontId="41" fillId="4" borderId="9" xfId="32" applyFont="1" applyFill="1" applyBorder="1" applyAlignment="1">
      <alignment horizontal="center" vertical="center" wrapText="1"/>
    </xf>
    <xf numFmtId="0" fontId="41" fillId="4" borderId="11" xfId="32" applyFont="1" applyFill="1" applyBorder="1" applyAlignment="1">
      <alignment horizontal="center" vertical="center" wrapText="1"/>
    </xf>
    <xf numFmtId="0" fontId="38" fillId="4" borderId="34" xfId="32" applyFont="1" applyFill="1" applyBorder="1" applyAlignment="1">
      <alignment horizontal="center" vertical="center" wrapText="1"/>
    </xf>
    <xf numFmtId="0" fontId="38" fillId="4" borderId="37" xfId="32" applyFont="1" applyFill="1" applyBorder="1" applyAlignment="1">
      <alignment horizontal="center" vertical="center" wrapText="1"/>
    </xf>
    <xf numFmtId="0" fontId="38" fillId="4" borderId="94" xfId="32" applyFont="1" applyFill="1" applyBorder="1" applyAlignment="1">
      <alignment horizontal="center" vertical="center" wrapText="1"/>
    </xf>
    <xf numFmtId="0" fontId="38" fillId="4" borderId="96" xfId="32" applyFont="1" applyFill="1" applyBorder="1" applyAlignment="1">
      <alignment horizontal="center" vertical="center" wrapText="1"/>
    </xf>
    <xf numFmtId="0" fontId="71" fillId="0" borderId="17" xfId="32" applyFont="1" applyFill="1" applyBorder="1" applyAlignment="1">
      <alignment horizontal="left" vertical="center" wrapText="1"/>
    </xf>
    <xf numFmtId="4" fontId="83" fillId="0" borderId="17" xfId="32" applyNumberFormat="1" applyFont="1" applyFill="1" applyBorder="1" applyAlignment="1">
      <alignment horizontal="center" vertical="center"/>
    </xf>
    <xf numFmtId="0" fontId="71" fillId="4" borderId="42" xfId="32" applyFont="1" applyFill="1" applyBorder="1" applyAlignment="1">
      <alignment horizontal="center" vertical="center" textRotation="90" wrapText="1"/>
    </xf>
    <xf numFmtId="0" fontId="71" fillId="4" borderId="44" xfId="32" applyFont="1" applyFill="1" applyBorder="1" applyAlignment="1">
      <alignment horizontal="center" vertical="center" textRotation="90" wrapText="1"/>
    </xf>
    <xf numFmtId="0" fontId="71" fillId="4" borderId="41" xfId="32" applyFont="1" applyFill="1" applyBorder="1" applyAlignment="1">
      <alignment horizontal="center" vertical="center" wrapText="1"/>
    </xf>
    <xf numFmtId="0" fontId="71" fillId="4" borderId="11" xfId="32" applyFont="1" applyFill="1" applyBorder="1" applyAlignment="1">
      <alignment horizontal="center" vertical="center" wrapText="1"/>
    </xf>
    <xf numFmtId="0" fontId="71" fillId="4" borderId="28" xfId="32" applyFont="1" applyFill="1" applyBorder="1" applyAlignment="1">
      <alignment horizontal="center" vertical="center" wrapText="1"/>
    </xf>
    <xf numFmtId="0" fontId="71" fillId="4" borderId="39" xfId="32" applyFont="1" applyFill="1" applyBorder="1" applyAlignment="1">
      <alignment horizontal="center" vertical="center" wrapText="1"/>
    </xf>
    <xf numFmtId="0" fontId="84" fillId="4" borderId="108" xfId="32" applyFont="1" applyFill="1" applyBorder="1" applyAlignment="1">
      <alignment horizontal="center" vertical="center" wrapText="1"/>
    </xf>
    <xf numFmtId="0" fontId="84" fillId="4" borderId="110" xfId="32" applyFont="1" applyFill="1" applyBorder="1" applyAlignment="1">
      <alignment horizontal="center" vertical="center" wrapText="1"/>
    </xf>
    <xf numFmtId="0" fontId="71" fillId="4" borderId="31" xfId="32" applyFont="1" applyFill="1" applyBorder="1" applyAlignment="1">
      <alignment horizontal="center" vertical="center" wrapText="1"/>
    </xf>
    <xf numFmtId="0" fontId="71" fillId="4" borderId="105" xfId="32" applyFont="1" applyFill="1" applyBorder="1" applyAlignment="1">
      <alignment horizontal="center" vertical="center" wrapText="1"/>
    </xf>
    <xf numFmtId="4" fontId="71" fillId="4" borderId="43" xfId="32" applyNumberFormat="1" applyFont="1" applyFill="1" applyBorder="1" applyAlignment="1">
      <alignment horizontal="center" vertical="center" textRotation="90" wrapText="1"/>
    </xf>
    <xf numFmtId="4" fontId="71" fillId="4" borderId="45" xfId="32" applyNumberFormat="1" applyFont="1" applyFill="1" applyBorder="1" applyAlignment="1">
      <alignment horizontal="center" vertical="center" textRotation="90" wrapText="1"/>
    </xf>
    <xf numFmtId="0" fontId="84" fillId="0" borderId="0" xfId="32" applyFont="1" applyAlignment="1">
      <alignment horizontal="center"/>
    </xf>
    <xf numFmtId="0" fontId="83" fillId="0" borderId="0" xfId="32" applyFont="1" applyBorder="1" applyAlignment="1">
      <alignment horizontal="center"/>
    </xf>
    <xf numFmtId="0" fontId="84" fillId="4" borderId="41" xfId="32" applyFont="1" applyFill="1" applyBorder="1" applyAlignment="1">
      <alignment horizontal="center" vertical="center" wrapText="1"/>
    </xf>
    <xf numFmtId="0" fontId="84" fillId="4" borderId="11" xfId="32" applyFont="1" applyFill="1" applyBorder="1" applyAlignment="1">
      <alignment horizontal="center" vertical="center" wrapText="1"/>
    </xf>
    <xf numFmtId="3" fontId="71" fillId="4" borderId="52" xfId="32" applyNumberFormat="1" applyFont="1" applyFill="1" applyBorder="1" applyAlignment="1">
      <alignment horizontal="center" vertical="center"/>
    </xf>
    <xf numFmtId="3" fontId="71" fillId="4" borderId="37" xfId="32" applyNumberFormat="1" applyFont="1" applyFill="1" applyBorder="1" applyAlignment="1">
      <alignment horizontal="center" vertical="center"/>
    </xf>
    <xf numFmtId="3" fontId="71" fillId="4" borderId="106" xfId="32" applyNumberFormat="1" applyFont="1" applyFill="1" applyBorder="1" applyAlignment="1">
      <alignment horizontal="center" vertical="center"/>
    </xf>
    <xf numFmtId="3" fontId="71" fillId="4" borderId="107" xfId="32" applyNumberFormat="1" applyFont="1" applyFill="1" applyBorder="1" applyAlignment="1">
      <alignment horizontal="center" vertical="center"/>
    </xf>
    <xf numFmtId="3" fontId="71" fillId="4" borderId="81" xfId="32" applyNumberFormat="1" applyFont="1" applyFill="1" applyBorder="1" applyAlignment="1">
      <alignment horizontal="center" vertical="center" wrapText="1"/>
    </xf>
    <xf numFmtId="3" fontId="71" fillId="4" borderId="82" xfId="32" applyNumberFormat="1" applyFont="1" applyFill="1" applyBorder="1" applyAlignment="1">
      <alignment horizontal="center" vertical="center" wrapText="1"/>
    </xf>
    <xf numFmtId="3" fontId="71" fillId="4" borderId="70" xfId="32" applyNumberFormat="1" applyFont="1" applyFill="1" applyBorder="1" applyAlignment="1">
      <alignment horizontal="center" vertical="center" textRotation="90" wrapText="1"/>
    </xf>
    <xf numFmtId="3" fontId="71" fillId="4" borderId="71" xfId="32" applyNumberFormat="1" applyFont="1" applyFill="1" applyBorder="1" applyAlignment="1">
      <alignment horizontal="center" vertical="center" textRotation="90" wrapText="1"/>
    </xf>
    <xf numFmtId="0" fontId="44" fillId="0" borderId="0" xfId="32" applyFont="1" applyAlignment="1">
      <alignment horizontal="center"/>
    </xf>
    <xf numFmtId="0" fontId="38" fillId="0" borderId="0" xfId="32" applyFont="1" applyBorder="1" applyAlignment="1">
      <alignment horizontal="left"/>
    </xf>
    <xf numFmtId="0" fontId="38" fillId="4" borderId="72" xfId="32" applyFont="1" applyFill="1" applyBorder="1" applyAlignment="1">
      <alignment horizontal="center"/>
    </xf>
    <xf numFmtId="0" fontId="38" fillId="4" borderId="73" xfId="32" applyFont="1" applyFill="1" applyBorder="1" applyAlignment="1">
      <alignment horizontal="center"/>
    </xf>
    <xf numFmtId="49" fontId="36" fillId="4" borderId="41" xfId="32" applyNumberFormat="1" applyFont="1" applyFill="1" applyBorder="1" applyAlignment="1">
      <alignment horizontal="center" vertical="center" textRotation="90" wrapText="1"/>
    </xf>
    <xf numFmtId="49" fontId="36" fillId="4" borderId="11" xfId="32" applyNumberFormat="1" applyFont="1" applyFill="1" applyBorder="1" applyAlignment="1">
      <alignment horizontal="center" vertical="center" textRotation="90" wrapText="1"/>
    </xf>
    <xf numFmtId="0" fontId="37" fillId="4" borderId="50" xfId="32" applyFont="1" applyFill="1" applyBorder="1" applyAlignment="1">
      <alignment horizontal="center" vertical="center" wrapText="1"/>
    </xf>
    <xf numFmtId="0" fontId="37" fillId="4" borderId="17" xfId="32" applyFont="1" applyFill="1" applyBorder="1" applyAlignment="1">
      <alignment horizontal="center" vertical="center" wrapText="1"/>
    </xf>
    <xf numFmtId="0" fontId="37" fillId="4" borderId="42" xfId="32" applyFont="1" applyFill="1" applyBorder="1" applyAlignment="1">
      <alignment horizontal="center" vertical="center" wrapText="1"/>
    </xf>
    <xf numFmtId="0" fontId="37" fillId="4" borderId="44" xfId="32" applyFont="1" applyFill="1" applyBorder="1" applyAlignment="1">
      <alignment horizontal="center" vertical="center" wrapText="1"/>
    </xf>
    <xf numFmtId="0" fontId="40" fillId="4" borderId="81" xfId="32" applyFont="1" applyFill="1" applyBorder="1" applyAlignment="1">
      <alignment horizontal="center" vertical="center" wrapText="1"/>
    </xf>
    <xf numFmtId="0" fontId="40" fillId="4" borderId="82" xfId="32" applyFont="1" applyFill="1" applyBorder="1" applyAlignment="1">
      <alignment horizontal="center" vertical="center" wrapText="1"/>
    </xf>
    <xf numFmtId="0" fontId="40" fillId="4" borderId="70" xfId="32" applyFont="1" applyFill="1" applyBorder="1" applyAlignment="1">
      <alignment horizontal="center" vertical="center" wrapText="1"/>
    </xf>
    <xf numFmtId="0" fontId="40" fillId="4" borderId="71" xfId="32" applyFont="1" applyFill="1" applyBorder="1" applyAlignment="1">
      <alignment horizontal="center" vertical="center" wrapText="1"/>
    </xf>
    <xf numFmtId="0" fontId="38" fillId="4" borderId="50" xfId="32" applyFont="1" applyFill="1" applyBorder="1" applyAlignment="1">
      <alignment horizontal="center" vertical="center" wrapText="1"/>
    </xf>
    <xf numFmtId="0" fontId="38" fillId="4" borderId="17" xfId="32" applyFont="1" applyFill="1" applyBorder="1" applyAlignment="1">
      <alignment horizontal="center" vertical="center" wrapText="1"/>
    </xf>
    <xf numFmtId="0" fontId="38" fillId="4" borderId="81" xfId="32" applyFont="1" applyFill="1" applyBorder="1" applyAlignment="1">
      <alignment horizontal="center" vertical="center" textRotation="90" wrapText="1"/>
    </xf>
    <xf numFmtId="0" fontId="38" fillId="4" borderId="82" xfId="32" applyFont="1" applyFill="1" applyBorder="1" applyAlignment="1">
      <alignment horizontal="center" vertical="center" textRotation="90" wrapText="1"/>
    </xf>
    <xf numFmtId="0" fontId="86" fillId="0" borderId="0" xfId="1" applyFont="1" applyAlignment="1">
      <alignment horizontal="center" wrapText="1"/>
    </xf>
    <xf numFmtId="0" fontId="87" fillId="0" borderId="0" xfId="1" applyFont="1" applyBorder="1" applyAlignment="1">
      <alignment horizontal="left"/>
    </xf>
    <xf numFmtId="0" fontId="87" fillId="0" borderId="17" xfId="1" applyFont="1" applyBorder="1" applyAlignment="1">
      <alignment horizontal="center"/>
    </xf>
    <xf numFmtId="0" fontId="87" fillId="4" borderId="41" xfId="1" applyFont="1" applyFill="1" applyBorder="1" applyAlignment="1">
      <alignment horizontal="center" vertical="center" textRotation="90" wrapText="1"/>
    </xf>
    <xf numFmtId="0" fontId="87" fillId="4" borderId="11" xfId="1" applyFont="1" applyFill="1" applyBorder="1" applyAlignment="1">
      <alignment horizontal="center" vertical="center" textRotation="90" wrapText="1"/>
    </xf>
    <xf numFmtId="0" fontId="87" fillId="4" borderId="70" xfId="1" applyFont="1" applyFill="1" applyBorder="1" applyAlignment="1">
      <alignment horizontal="center" vertical="center" wrapText="1"/>
    </xf>
    <xf numFmtId="0" fontId="87" fillId="4" borderId="71" xfId="1" applyFont="1" applyFill="1" applyBorder="1" applyAlignment="1">
      <alignment horizontal="center" vertical="center" wrapText="1"/>
    </xf>
    <xf numFmtId="0" fontId="88" fillId="4" borderId="51" xfId="1" applyFont="1" applyFill="1" applyBorder="1" applyAlignment="1">
      <alignment horizontal="center" vertical="center" wrapText="1"/>
    </xf>
    <xf numFmtId="0" fontId="88" fillId="4" borderId="53" xfId="1" applyFont="1" applyFill="1" applyBorder="1" applyAlignment="1">
      <alignment horizontal="center" vertical="center" wrapText="1"/>
    </xf>
    <xf numFmtId="0" fontId="87" fillId="4" borderId="42" xfId="1" applyFont="1" applyFill="1" applyBorder="1" applyAlignment="1">
      <alignment horizontal="center" vertical="center" wrapText="1"/>
    </xf>
    <xf numFmtId="0" fontId="87" fillId="4" borderId="44" xfId="1" applyFont="1" applyFill="1" applyBorder="1" applyAlignment="1">
      <alignment horizontal="center" vertical="center" wrapText="1"/>
    </xf>
    <xf numFmtId="0" fontId="87" fillId="4" borderId="41" xfId="1" applyFont="1" applyFill="1" applyBorder="1" applyAlignment="1">
      <alignment horizontal="center" vertical="center" wrapText="1"/>
    </xf>
    <xf numFmtId="0" fontId="87" fillId="4" borderId="11" xfId="1" applyFont="1" applyFill="1" applyBorder="1" applyAlignment="1">
      <alignment horizontal="center" vertical="center" wrapText="1"/>
    </xf>
    <xf numFmtId="0" fontId="87" fillId="4" borderId="70" xfId="1" applyFont="1" applyFill="1" applyBorder="1" applyAlignment="1">
      <alignment horizontal="center" vertical="center" textRotation="90" wrapText="1"/>
    </xf>
    <xf numFmtId="0" fontId="87" fillId="4" borderId="71" xfId="1" applyFont="1" applyFill="1" applyBorder="1" applyAlignment="1">
      <alignment horizontal="center" vertical="center" textRotation="90" wrapText="1"/>
    </xf>
    <xf numFmtId="0" fontId="87" fillId="4" borderId="42" xfId="1" applyFont="1" applyFill="1" applyBorder="1" applyAlignment="1">
      <alignment horizontal="center" vertical="center" textRotation="90" wrapText="1"/>
    </xf>
    <xf numFmtId="0" fontId="87" fillId="4" borderId="44" xfId="1" applyFont="1" applyFill="1" applyBorder="1" applyAlignment="1">
      <alignment horizontal="center" vertical="center" textRotation="90" wrapText="1"/>
    </xf>
    <xf numFmtId="0" fontId="84" fillId="0" borderId="0" xfId="1" applyNumberFormat="1" applyFont="1" applyFill="1" applyAlignment="1">
      <alignment horizontal="center" vertical="center" wrapText="1"/>
    </xf>
    <xf numFmtId="0" fontId="42" fillId="0" borderId="1" xfId="1" applyFont="1" applyFill="1" applyBorder="1" applyAlignment="1">
      <alignment horizontal="center"/>
    </xf>
    <xf numFmtId="0" fontId="71" fillId="4" borderId="4" xfId="34" applyFont="1" applyFill="1" applyBorder="1" applyAlignment="1">
      <alignment horizontal="center" vertical="center" textRotation="90"/>
    </xf>
    <xf numFmtId="0" fontId="71" fillId="4" borderId="11" xfId="34" applyFont="1" applyFill="1" applyBorder="1" applyAlignment="1">
      <alignment horizontal="center" vertical="center" textRotation="90"/>
    </xf>
    <xf numFmtId="0" fontId="84" fillId="4" borderId="32" xfId="34" applyFont="1" applyFill="1" applyBorder="1" applyAlignment="1">
      <alignment horizontal="center" vertical="center" wrapText="1"/>
    </xf>
    <xf numFmtId="0" fontId="84" fillId="4" borderId="71" xfId="34" applyFont="1" applyFill="1" applyBorder="1" applyAlignment="1">
      <alignment horizontal="center" vertical="center" wrapText="1"/>
    </xf>
    <xf numFmtId="0" fontId="84" fillId="4" borderId="26" xfId="34" applyFont="1" applyFill="1" applyBorder="1" applyAlignment="1">
      <alignment horizontal="center" vertical="center" wrapText="1"/>
    </xf>
    <xf numFmtId="0" fontId="84" fillId="4" borderId="44" xfId="34" applyFont="1" applyFill="1" applyBorder="1" applyAlignment="1">
      <alignment horizontal="center" vertical="center" wrapText="1"/>
    </xf>
    <xf numFmtId="0" fontId="83" fillId="4" borderId="83" xfId="34" applyFont="1" applyFill="1" applyBorder="1" applyAlignment="1">
      <alignment horizontal="center" vertical="center" textRotation="90" wrapText="1"/>
    </xf>
    <xf numFmtId="0" fontId="83" fillId="4" borderId="82" xfId="34" applyFont="1" applyFill="1" applyBorder="1" applyAlignment="1">
      <alignment horizontal="center" vertical="center" textRotation="90" wrapText="1"/>
    </xf>
    <xf numFmtId="0" fontId="83" fillId="4" borderId="32" xfId="34" applyFont="1" applyFill="1" applyBorder="1" applyAlignment="1">
      <alignment horizontal="center" vertical="center" textRotation="90" wrapText="1"/>
    </xf>
    <xf numFmtId="0" fontId="83" fillId="4" borderId="71" xfId="34" applyFont="1" applyFill="1" applyBorder="1" applyAlignment="1">
      <alignment horizontal="center" vertical="center" textRotation="90" wrapText="1"/>
    </xf>
    <xf numFmtId="0" fontId="71" fillId="4" borderId="26" xfId="34" applyFont="1" applyFill="1" applyBorder="1" applyAlignment="1">
      <alignment horizontal="center" vertical="center" wrapText="1"/>
    </xf>
    <xf numFmtId="0" fontId="71" fillId="4" borderId="44" xfId="34" applyFont="1" applyFill="1" applyBorder="1" applyAlignment="1">
      <alignment horizontal="center" vertical="center" wrapText="1"/>
    </xf>
    <xf numFmtId="0" fontId="71" fillId="4" borderId="4" xfId="34" applyFont="1" applyFill="1" applyBorder="1" applyAlignment="1">
      <alignment horizontal="center" vertical="center" textRotation="90" wrapText="1"/>
    </xf>
    <xf numFmtId="0" fontId="71" fillId="4" borderId="11" xfId="34" applyFont="1" applyFill="1" applyBorder="1" applyAlignment="1">
      <alignment horizontal="center" vertical="center" textRotation="90" wrapText="1"/>
    </xf>
    <xf numFmtId="0" fontId="43" fillId="0" borderId="1" xfId="1" applyFont="1" applyBorder="1" applyAlignment="1">
      <alignment horizontal="left"/>
    </xf>
    <xf numFmtId="0" fontId="45" fillId="0" borderId="1" xfId="1" applyFont="1" applyBorder="1" applyAlignment="1">
      <alignment horizontal="right"/>
    </xf>
    <xf numFmtId="0" fontId="38" fillId="4" borderId="14" xfId="2" applyFont="1" applyFill="1" applyBorder="1" applyAlignment="1">
      <alignment horizontal="center" vertical="center" textRotation="90" wrapText="1"/>
    </xf>
    <xf numFmtId="0" fontId="38" fillId="4" borderId="10" xfId="2" applyFont="1" applyFill="1" applyBorder="1" applyAlignment="1">
      <alignment horizontal="center" vertical="center" textRotation="90" wrapText="1"/>
    </xf>
    <xf numFmtId="0" fontId="95" fillId="10" borderId="18" xfId="2" applyFont="1" applyFill="1" applyBorder="1" applyAlignment="1">
      <alignment horizontal="center" vertical="center" wrapText="1"/>
    </xf>
    <xf numFmtId="0" fontId="95" fillId="10" borderId="69" xfId="2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35" fillId="0" borderId="17" xfId="2" applyFont="1" applyBorder="1" applyAlignment="1">
      <alignment horizontal="left" vertical="center" wrapText="1"/>
    </xf>
    <xf numFmtId="0" fontId="59" fillId="0" borderId="17" xfId="2" applyFont="1" applyBorder="1" applyAlignment="1">
      <alignment horizontal="center"/>
    </xf>
    <xf numFmtId="0" fontId="38" fillId="4" borderId="41" xfId="2" applyFont="1" applyFill="1" applyBorder="1" applyAlignment="1">
      <alignment horizontal="center" vertical="center" textRotation="90" wrapText="1"/>
    </xf>
    <xf numFmtId="0" fontId="38" fillId="4" borderId="11" xfId="2" applyFont="1" applyFill="1" applyBorder="1" applyAlignment="1">
      <alignment horizontal="center" vertical="center" textRotation="90" wrapText="1"/>
    </xf>
    <xf numFmtId="0" fontId="38" fillId="4" borderId="70" xfId="2" applyFont="1" applyFill="1" applyBorder="1" applyAlignment="1">
      <alignment horizontal="center" vertical="center" wrapText="1"/>
    </xf>
    <xf numFmtId="0" fontId="38" fillId="4" borderId="71" xfId="2" applyFont="1" applyFill="1" applyBorder="1" applyAlignment="1">
      <alignment horizontal="center" vertical="center" wrapText="1"/>
    </xf>
    <xf numFmtId="0" fontId="37" fillId="4" borderId="51" xfId="2" applyFont="1" applyFill="1" applyBorder="1" applyAlignment="1">
      <alignment horizontal="center" vertical="center" wrapText="1"/>
    </xf>
    <xf numFmtId="0" fontId="37" fillId="4" borderId="53" xfId="2" applyFont="1" applyFill="1" applyBorder="1" applyAlignment="1">
      <alignment horizontal="center" vertical="center" wrapText="1"/>
    </xf>
    <xf numFmtId="0" fontId="40" fillId="4" borderId="72" xfId="2" applyFont="1" applyFill="1" applyBorder="1" applyAlignment="1">
      <alignment horizontal="center" vertical="center" wrapText="1"/>
    </xf>
    <xf numFmtId="0" fontId="40" fillId="4" borderId="73" xfId="2" applyFont="1" applyFill="1" applyBorder="1" applyAlignment="1">
      <alignment horizontal="center" vertical="center" wrapText="1"/>
    </xf>
    <xf numFmtId="0" fontId="39" fillId="4" borderId="74" xfId="2" applyFont="1" applyFill="1" applyBorder="1" applyAlignment="1">
      <alignment horizontal="center" vertical="center" wrapText="1"/>
    </xf>
    <xf numFmtId="0" fontId="39" fillId="4" borderId="31" xfId="2" applyFont="1" applyFill="1" applyBorder="1" applyAlignment="1">
      <alignment horizontal="center" vertical="center" wrapText="1"/>
    </xf>
    <xf numFmtId="0" fontId="39" fillId="4" borderId="43" xfId="2" applyFont="1" applyFill="1" applyBorder="1" applyAlignment="1">
      <alignment horizontal="center" vertical="center" wrapText="1"/>
    </xf>
    <xf numFmtId="0" fontId="38" fillId="4" borderId="51" xfId="2" applyFont="1" applyFill="1" applyBorder="1" applyAlignment="1">
      <alignment horizontal="center" vertical="center" wrapText="1"/>
    </xf>
    <xf numFmtId="0" fontId="38" fillId="4" borderId="53" xfId="2" applyFont="1" applyFill="1" applyBorder="1" applyAlignment="1">
      <alignment horizontal="center" vertical="center" wrapText="1"/>
    </xf>
    <xf numFmtId="164" fontId="46" fillId="0" borderId="14" xfId="1" applyNumberFormat="1" applyFont="1" applyBorder="1" applyAlignment="1">
      <alignment horizontal="right" vertical="center"/>
    </xf>
    <xf numFmtId="164" fontId="46" fillId="0" borderId="2" xfId="1" applyNumberFormat="1" applyFont="1" applyBorder="1" applyAlignment="1">
      <alignment horizontal="right" vertical="center"/>
    </xf>
    <xf numFmtId="0" fontId="46" fillId="0" borderId="14" xfId="1" applyFont="1" applyBorder="1" applyAlignment="1">
      <alignment horizontal="center" vertical="center"/>
    </xf>
    <xf numFmtId="0" fontId="46" fillId="0" borderId="14" xfId="1" applyFont="1" applyBorder="1" applyAlignment="1">
      <alignment horizontal="left" vertical="center"/>
    </xf>
    <xf numFmtId="3" fontId="46" fillId="0" borderId="14" xfId="1" applyNumberFormat="1" applyFont="1" applyBorder="1" applyAlignment="1">
      <alignment horizontal="right" vertical="center"/>
    </xf>
    <xf numFmtId="10" fontId="46" fillId="0" borderId="0" xfId="1" applyNumberFormat="1" applyFont="1" applyBorder="1" applyAlignment="1">
      <alignment horizontal="center" vertical="center"/>
    </xf>
    <xf numFmtId="0" fontId="46" fillId="0" borderId="0" xfId="1" applyFont="1" applyAlignment="1">
      <alignment vertical="center"/>
    </xf>
    <xf numFmtId="0" fontId="46" fillId="0" borderId="2" xfId="1" applyFont="1" applyBorder="1" applyAlignment="1">
      <alignment horizontal="center" vertical="center"/>
    </xf>
    <xf numFmtId="0" fontId="46" fillId="0" borderId="2" xfId="1" applyFont="1" applyBorder="1" applyAlignment="1">
      <alignment horizontal="left" vertical="center"/>
    </xf>
    <xf numFmtId="3" fontId="46" fillId="0" borderId="2" xfId="1" applyNumberFormat="1" applyFont="1" applyBorder="1" applyAlignment="1">
      <alignment horizontal="right" vertical="center"/>
    </xf>
    <xf numFmtId="0" fontId="46" fillId="0" borderId="2" xfId="1" applyFont="1" applyBorder="1" applyAlignment="1">
      <alignment vertical="center"/>
    </xf>
    <xf numFmtId="3" fontId="46" fillId="0" borderId="2" xfId="1" applyNumberFormat="1" applyFont="1" applyBorder="1" applyAlignment="1">
      <alignment vertical="center"/>
    </xf>
    <xf numFmtId="0" fontId="46" fillId="9" borderId="2" xfId="1" applyFont="1" applyFill="1" applyBorder="1" applyAlignment="1">
      <alignment horizontal="center" vertical="center"/>
    </xf>
    <xf numFmtId="0" fontId="46" fillId="9" borderId="2" xfId="1" applyFont="1" applyFill="1" applyBorder="1" applyAlignment="1">
      <alignment horizontal="left" vertical="center"/>
    </xf>
    <xf numFmtId="3" fontId="46" fillId="9" borderId="2" xfId="1" applyNumberFormat="1" applyFont="1" applyFill="1" applyBorder="1" applyAlignment="1">
      <alignment horizontal="right" vertical="center"/>
    </xf>
    <xf numFmtId="164" fontId="46" fillId="9" borderId="2" xfId="1" applyNumberFormat="1" applyFont="1" applyFill="1" applyBorder="1" applyAlignment="1">
      <alignment horizontal="right" vertical="center"/>
    </xf>
    <xf numFmtId="0" fontId="43" fillId="9" borderId="2" xfId="1" applyFont="1" applyFill="1" applyBorder="1" applyAlignment="1">
      <alignment horizontal="center" vertical="center"/>
    </xf>
    <xf numFmtId="0" fontId="43" fillId="9" borderId="2" xfId="1" applyFont="1" applyFill="1" applyBorder="1" applyAlignment="1">
      <alignment horizontal="left" vertical="center"/>
    </xf>
    <xf numFmtId="3" fontId="43" fillId="9" borderId="2" xfId="1" applyNumberFormat="1" applyFont="1" applyFill="1" applyBorder="1" applyAlignment="1">
      <alignment vertical="center"/>
    </xf>
    <xf numFmtId="164" fontId="45" fillId="9" borderId="2" xfId="1" applyNumberFormat="1" applyFont="1" applyFill="1" applyBorder="1" applyAlignment="1">
      <alignment horizontal="right" vertical="center"/>
    </xf>
    <xf numFmtId="0" fontId="43" fillId="9" borderId="2" xfId="1" applyFont="1" applyFill="1" applyBorder="1" applyAlignment="1">
      <alignment vertical="center"/>
    </xf>
    <xf numFmtId="0" fontId="43" fillId="9" borderId="10" xfId="1" applyFont="1" applyFill="1" applyBorder="1" applyAlignment="1">
      <alignment horizontal="center" vertical="center"/>
    </xf>
    <xf numFmtId="0" fontId="43" fillId="9" borderId="10" xfId="1" applyFont="1" applyFill="1" applyBorder="1" applyAlignment="1">
      <alignment horizontal="left" vertical="center"/>
    </xf>
    <xf numFmtId="3" fontId="43" fillId="9" borderId="10" xfId="1" applyNumberFormat="1" applyFont="1" applyFill="1" applyBorder="1" applyAlignment="1">
      <alignment vertical="center"/>
    </xf>
    <xf numFmtId="164" fontId="45" fillId="9" borderId="10" xfId="1" applyNumberFormat="1" applyFont="1" applyFill="1" applyBorder="1" applyAlignment="1">
      <alignment horizontal="right" vertical="center"/>
    </xf>
    <xf numFmtId="0" fontId="44" fillId="3" borderId="11" xfId="1" applyFont="1" applyFill="1" applyBorder="1" applyAlignment="1">
      <alignment horizontal="center" vertical="center"/>
    </xf>
    <xf numFmtId="0" fontId="44" fillId="3" borderId="11" xfId="1" applyFont="1" applyFill="1" applyBorder="1" applyAlignment="1">
      <alignment vertical="center" wrapText="1"/>
    </xf>
    <xf numFmtId="3" fontId="44" fillId="3" borderId="54" xfId="1" applyNumberFormat="1" applyFont="1" applyFill="1" applyBorder="1" applyAlignment="1">
      <alignment horizontal="right" vertical="center"/>
    </xf>
    <xf numFmtId="164" fontId="46" fillId="3" borderId="54" xfId="1" applyNumberFormat="1" applyFont="1" applyFill="1" applyBorder="1" applyAlignment="1">
      <alignment horizontal="right" vertical="center"/>
    </xf>
    <xf numFmtId="0" fontId="44" fillId="0" borderId="0" xfId="1" applyFont="1" applyAlignment="1">
      <alignment horizontal="center" wrapText="1"/>
    </xf>
    <xf numFmtId="0" fontId="35" fillId="9" borderId="15" xfId="35" applyFont="1" applyFill="1" applyBorder="1" applyAlignment="1">
      <alignment horizontal="center" vertical="center"/>
    </xf>
    <xf numFmtId="0" fontId="35" fillId="9" borderId="27" xfId="2" applyFont="1" applyFill="1" applyBorder="1" applyAlignment="1">
      <alignment horizontal="left" vertical="center"/>
    </xf>
    <xf numFmtId="3" fontId="33" fillId="9" borderId="55" xfId="2" applyNumberFormat="1" applyFont="1" applyFill="1" applyBorder="1" applyAlignment="1">
      <alignment vertical="center"/>
    </xf>
    <xf numFmtId="3" fontId="59" fillId="9" borderId="1" xfId="2" applyNumberFormat="1" applyFont="1" applyFill="1" applyBorder="1" applyAlignment="1">
      <alignment vertical="center"/>
    </xf>
    <xf numFmtId="3" fontId="59" fillId="9" borderId="24" xfId="2" applyNumberFormat="1" applyFont="1" applyFill="1" applyBorder="1" applyAlignment="1">
      <alignment vertical="center"/>
    </xf>
    <xf numFmtId="3" fontId="59" fillId="9" borderId="25" xfId="2" applyNumberFormat="1" applyFont="1" applyFill="1" applyBorder="1" applyAlignment="1">
      <alignment vertical="center"/>
    </xf>
    <xf numFmtId="3" fontId="59" fillId="9" borderId="15" xfId="2" applyNumberFormat="1" applyFont="1" applyFill="1" applyBorder="1" applyAlignment="1">
      <alignment vertical="center"/>
    </xf>
    <xf numFmtId="3" fontId="59" fillId="9" borderId="27" xfId="2" applyNumberFormat="1" applyFont="1" applyFill="1" applyBorder="1" applyAlignment="1">
      <alignment vertical="center"/>
    </xf>
    <xf numFmtId="3" fontId="35" fillId="9" borderId="55" xfId="2" applyNumberFormat="1" applyFont="1" applyFill="1" applyBorder="1" applyAlignment="1">
      <alignment vertical="center"/>
    </xf>
    <xf numFmtId="0" fontId="68" fillId="9" borderId="15" xfId="32" applyFont="1" applyFill="1" applyBorder="1" applyAlignment="1">
      <alignment horizontal="left" vertical="center"/>
    </xf>
    <xf numFmtId="164" fontId="59" fillId="9" borderId="15" xfId="2" applyNumberFormat="1" applyFont="1" applyFill="1" applyBorder="1" applyAlignment="1">
      <alignment vertical="center"/>
    </xf>
    <xf numFmtId="3" fontId="33" fillId="9" borderId="56" xfId="2" applyNumberFormat="1" applyFont="1" applyFill="1" applyBorder="1" applyAlignment="1">
      <alignment vertical="center"/>
    </xf>
    <xf numFmtId="3" fontId="59" fillId="9" borderId="6" xfId="2" applyNumberFormat="1" applyFont="1" applyFill="1" applyBorder="1" applyAlignment="1">
      <alignment vertical="center"/>
    </xf>
    <xf numFmtId="3" fontId="59" fillId="9" borderId="22" xfId="2" applyNumberFormat="1" applyFont="1" applyFill="1" applyBorder="1" applyAlignment="1">
      <alignment vertical="center"/>
    </xf>
    <xf numFmtId="3" fontId="59" fillId="9" borderId="5" xfId="2" applyNumberFormat="1" applyFont="1" applyFill="1" applyBorder="1" applyAlignment="1">
      <alignment vertical="center"/>
    </xf>
    <xf numFmtId="3" fontId="59" fillId="9" borderId="2" xfId="2" applyNumberFormat="1" applyFont="1" applyFill="1" applyBorder="1" applyAlignment="1">
      <alignment vertical="center"/>
    </xf>
    <xf numFmtId="3" fontId="59" fillId="9" borderId="23" xfId="2" applyNumberFormat="1" applyFont="1" applyFill="1" applyBorder="1" applyAlignment="1">
      <alignment vertical="center"/>
    </xf>
    <xf numFmtId="3" fontId="35" fillId="9" borderId="56" xfId="2" applyNumberFormat="1" applyFont="1" applyFill="1" applyBorder="1" applyAlignment="1">
      <alignment vertical="center"/>
    </xf>
    <xf numFmtId="164" fontId="59" fillId="9" borderId="2" xfId="2" applyNumberFormat="1" applyFont="1" applyFill="1" applyBorder="1" applyAlignment="1">
      <alignment vertical="center"/>
    </xf>
    <xf numFmtId="0" fontId="35" fillId="9" borderId="2" xfId="35" applyFont="1" applyFill="1" applyBorder="1" applyAlignment="1">
      <alignment horizontal="center" vertical="center"/>
    </xf>
    <xf numFmtId="0" fontId="35" fillId="9" borderId="23" xfId="2" applyFont="1" applyFill="1" applyBorder="1" applyAlignment="1">
      <alignment vertical="center"/>
    </xf>
    <xf numFmtId="0" fontId="35" fillId="9" borderId="23" xfId="2" applyFont="1" applyFill="1" applyBorder="1" applyAlignment="1">
      <alignment horizontal="left" vertical="center"/>
    </xf>
    <xf numFmtId="3" fontId="59" fillId="9" borderId="23" xfId="2" quotePrefix="1" applyNumberFormat="1" applyFont="1" applyFill="1" applyBorder="1" applyAlignment="1">
      <alignment vertical="center"/>
    </xf>
    <xf numFmtId="0" fontId="35" fillId="9" borderId="27" xfId="2" applyFont="1" applyFill="1" applyBorder="1" applyAlignment="1">
      <alignment vertical="center"/>
    </xf>
    <xf numFmtId="0" fontId="35" fillId="9" borderId="23" xfId="2" applyFont="1" applyFill="1" applyBorder="1" applyAlignment="1">
      <alignment horizontal="left" vertical="center" wrapText="1"/>
    </xf>
    <xf numFmtId="3" fontId="35" fillId="9" borderId="57" xfId="2" applyNumberFormat="1" applyFont="1" applyFill="1" applyBorder="1" applyAlignment="1">
      <alignment vertical="center"/>
    </xf>
    <xf numFmtId="164" fontId="59" fillId="9" borderId="9" xfId="2" applyNumberFormat="1" applyFont="1" applyFill="1" applyBorder="1" applyAlignment="1">
      <alignment vertical="center"/>
    </xf>
    <xf numFmtId="0" fontId="33" fillId="4" borderId="12" xfId="2" applyFont="1" applyFill="1" applyBorder="1" applyAlignment="1">
      <alignment horizontal="center" vertical="center"/>
    </xf>
    <xf numFmtId="3" fontId="33" fillId="4" borderId="58" xfId="2" applyNumberFormat="1" applyFont="1" applyFill="1" applyBorder="1" applyAlignment="1">
      <alignment vertical="center"/>
    </xf>
    <xf numFmtId="3" fontId="59" fillId="4" borderId="21" xfId="2" applyNumberFormat="1" applyFont="1" applyFill="1" applyBorder="1" applyAlignment="1">
      <alignment vertical="center"/>
    </xf>
    <xf numFmtId="3" fontId="57" fillId="4" borderId="19" xfId="2" applyNumberFormat="1" applyFont="1" applyFill="1" applyBorder="1" applyAlignment="1">
      <alignment vertical="center"/>
    </xf>
    <xf numFmtId="3" fontId="57" fillId="4" borderId="12" xfId="2" applyNumberFormat="1" applyFont="1" applyFill="1" applyBorder="1" applyAlignment="1">
      <alignment vertical="center"/>
    </xf>
    <xf numFmtId="3" fontId="57" fillId="4" borderId="20" xfId="2" applyNumberFormat="1" applyFont="1" applyFill="1" applyBorder="1" applyAlignment="1">
      <alignment vertical="center"/>
    </xf>
    <xf numFmtId="164" fontId="57" fillId="4" borderId="12" xfId="2" applyNumberFormat="1" applyFont="1" applyFill="1" applyBorder="1" applyAlignment="1">
      <alignment vertical="center"/>
    </xf>
    <xf numFmtId="0" fontId="33" fillId="11" borderId="12" xfId="2" applyFont="1" applyFill="1" applyBorder="1" applyAlignment="1">
      <alignment horizontal="center" vertical="center"/>
    </xf>
    <xf numFmtId="0" fontId="33" fillId="11" borderId="69" xfId="2" applyFont="1" applyFill="1" applyBorder="1" applyAlignment="1">
      <alignment vertical="center"/>
    </xf>
    <xf numFmtId="3" fontId="33" fillId="11" borderId="58" xfId="2" applyNumberFormat="1" applyFont="1" applyFill="1" applyBorder="1" applyAlignment="1">
      <alignment vertical="center"/>
    </xf>
    <xf numFmtId="3" fontId="59" fillId="11" borderId="21" xfId="2" applyNumberFormat="1" applyFont="1" applyFill="1" applyBorder="1" applyAlignment="1">
      <alignment vertical="center"/>
    </xf>
    <xf numFmtId="3" fontId="57" fillId="11" borderId="19" xfId="2" applyNumberFormat="1" applyFont="1" applyFill="1" applyBorder="1" applyAlignment="1">
      <alignment vertical="center"/>
    </xf>
    <xf numFmtId="3" fontId="57" fillId="11" borderId="12" xfId="2" applyNumberFormat="1" applyFont="1" applyFill="1" applyBorder="1" applyAlignment="1">
      <alignment vertical="center"/>
    </xf>
    <xf numFmtId="3" fontId="57" fillId="11" borderId="20" xfId="2" applyNumberFormat="1" applyFont="1" applyFill="1" applyBorder="1" applyAlignment="1">
      <alignment vertical="center"/>
    </xf>
    <xf numFmtId="0" fontId="67" fillId="11" borderId="19" xfId="32" applyFont="1" applyFill="1" applyBorder="1" applyAlignment="1">
      <alignment horizontal="left" vertical="center"/>
    </xf>
    <xf numFmtId="164" fontId="57" fillId="11" borderId="12" xfId="2" applyNumberFormat="1" applyFont="1" applyFill="1" applyBorder="1" applyAlignment="1">
      <alignment vertical="center"/>
    </xf>
    <xf numFmtId="0" fontId="68" fillId="4" borderId="19" xfId="32" applyFont="1" applyFill="1" applyBorder="1" applyAlignment="1">
      <alignment horizontal="left" vertical="center"/>
    </xf>
    <xf numFmtId="0" fontId="33" fillId="12" borderId="12" xfId="35" applyFont="1" applyFill="1" applyBorder="1" applyAlignment="1">
      <alignment horizontal="center" vertical="center"/>
    </xf>
    <xf numFmtId="0" fontId="33" fillId="12" borderId="20" xfId="2" applyFont="1" applyFill="1" applyBorder="1" applyAlignment="1">
      <alignment vertical="center" wrapText="1"/>
    </xf>
    <xf numFmtId="3" fontId="33" fillId="12" borderId="58" xfId="2" applyNumberFormat="1" applyFont="1" applyFill="1" applyBorder="1" applyAlignment="1">
      <alignment vertical="center"/>
    </xf>
    <xf numFmtId="3" fontId="59" fillId="12" borderId="21" xfId="2" applyNumberFormat="1" applyFont="1" applyFill="1" applyBorder="1" applyAlignment="1">
      <alignment vertical="center"/>
    </xf>
    <xf numFmtId="3" fontId="57" fillId="12" borderId="19" xfId="2" applyNumberFormat="1" applyFont="1" applyFill="1" applyBorder="1" applyAlignment="1">
      <alignment vertical="center"/>
    </xf>
    <xf numFmtId="3" fontId="57" fillId="12" borderId="12" xfId="2" applyNumberFormat="1" applyFont="1" applyFill="1" applyBorder="1" applyAlignment="1">
      <alignment vertical="center"/>
    </xf>
    <xf numFmtId="3" fontId="57" fillId="12" borderId="20" xfId="2" applyNumberFormat="1" applyFont="1" applyFill="1" applyBorder="1" applyAlignment="1">
      <alignment vertical="center"/>
    </xf>
    <xf numFmtId="0" fontId="68" fillId="12" borderId="19" xfId="32" applyFont="1" applyFill="1" applyBorder="1" applyAlignment="1">
      <alignment horizontal="left" vertical="center"/>
    </xf>
    <xf numFmtId="164" fontId="57" fillId="12" borderId="12" xfId="2" applyNumberFormat="1" applyFont="1" applyFill="1" applyBorder="1" applyAlignment="1">
      <alignment vertical="center"/>
    </xf>
    <xf numFmtId="0" fontId="33" fillId="4" borderId="20" xfId="2" applyFont="1" applyFill="1" applyBorder="1" applyAlignment="1">
      <alignment horizontal="left" vertical="center"/>
    </xf>
  </cellXfs>
  <cellStyles count="37">
    <cellStyle name="Normal" xfId="0" builtinId="0"/>
    <cellStyle name="Normal 10" xfId="36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2 8" xfId="9"/>
    <cellStyle name="Normal 2 9" xfId="10"/>
    <cellStyle name="Normal 3" xfId="1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" xfId="30"/>
    <cellStyle name="Normal 8 2" xfId="31"/>
    <cellStyle name="Normal 9" xfId="32"/>
    <cellStyle name="Normal_OSTVARENJE PO OPSTINAMA" xfId="34"/>
    <cellStyle name="Normal_Sheet1 2" xfId="35"/>
    <cellStyle name="Percent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1:U38"/>
  <sheetViews>
    <sheetView zoomScaleNormal="100" workbookViewId="0">
      <selection activeCell="L12" sqref="L12"/>
    </sheetView>
  </sheetViews>
  <sheetFormatPr defaultRowHeight="12.75" x14ac:dyDescent="0.2"/>
  <cols>
    <col min="1" max="1" width="9" style="12"/>
    <col min="2" max="2" width="3.5" style="16" bestFit="1" customWidth="1"/>
    <col min="3" max="3" width="49.125" style="15" customWidth="1"/>
    <col min="4" max="4" width="9.5" style="15" bestFit="1" customWidth="1"/>
    <col min="5" max="5" width="9.5" style="12" bestFit="1" customWidth="1"/>
    <col min="6" max="6" width="8.375" style="14" bestFit="1" customWidth="1"/>
    <col min="7" max="7" width="3" style="223" bestFit="1" customWidth="1"/>
    <col min="8" max="8" width="7.375" style="14" bestFit="1" customWidth="1"/>
    <col min="9" max="9" width="6.25" style="13" customWidth="1"/>
    <col min="10" max="13" width="9" style="12"/>
    <col min="14" max="21" width="9" style="598"/>
    <col min="22" max="16384" width="9" style="12"/>
  </cols>
  <sheetData>
    <row r="1" spans="2:21" ht="13.5" x14ac:dyDescent="0.2">
      <c r="B1" s="913" t="s">
        <v>205</v>
      </c>
      <c r="C1" s="913"/>
      <c r="D1" s="913"/>
      <c r="E1" s="913"/>
      <c r="F1" s="913"/>
      <c r="G1" s="913"/>
      <c r="H1" s="913"/>
      <c r="I1" s="30"/>
    </row>
    <row r="2" spans="2:21" s="28" customFormat="1" ht="14.25" thickBot="1" x14ac:dyDescent="0.25">
      <c r="B2" s="914" t="s">
        <v>204</v>
      </c>
      <c r="C2" s="914"/>
      <c r="D2" s="203"/>
      <c r="E2" s="915" t="s">
        <v>1</v>
      </c>
      <c r="F2" s="915"/>
      <c r="G2" s="217"/>
      <c r="H2" s="204"/>
      <c r="I2" s="29"/>
      <c r="N2" s="599"/>
      <c r="O2" s="599"/>
      <c r="P2" s="599"/>
      <c r="Q2" s="599"/>
      <c r="R2" s="599"/>
      <c r="S2" s="599"/>
      <c r="T2" s="599"/>
      <c r="U2" s="599"/>
    </row>
    <row r="3" spans="2:21" s="28" customFormat="1" ht="27" customHeight="1" thickTop="1" x14ac:dyDescent="0.2">
      <c r="B3" s="916" t="s">
        <v>121</v>
      </c>
      <c r="C3" s="918" t="s">
        <v>203</v>
      </c>
      <c r="D3" s="920" t="s">
        <v>12</v>
      </c>
      <c r="E3" s="922" t="s">
        <v>5</v>
      </c>
      <c r="F3" s="924" t="s">
        <v>140</v>
      </c>
      <c r="G3" s="666" t="s">
        <v>7</v>
      </c>
      <c r="H3" s="926" t="s">
        <v>141</v>
      </c>
      <c r="I3" s="29"/>
      <c r="N3" s="599"/>
      <c r="O3" s="599"/>
      <c r="P3" s="599"/>
      <c r="Q3" s="599"/>
      <c r="R3" s="599"/>
      <c r="S3" s="599"/>
      <c r="T3" s="599"/>
      <c r="U3" s="599"/>
    </row>
    <row r="4" spans="2:21" s="26" customFormat="1" ht="27.75" customHeight="1" thickBot="1" x14ac:dyDescent="0.25">
      <c r="B4" s="917"/>
      <c r="C4" s="919"/>
      <c r="D4" s="921"/>
      <c r="E4" s="923"/>
      <c r="F4" s="925"/>
      <c r="G4" s="667" t="s">
        <v>6</v>
      </c>
      <c r="H4" s="927"/>
      <c r="I4" s="27"/>
      <c r="N4" s="600"/>
      <c r="O4" s="600"/>
      <c r="P4" s="600"/>
      <c r="Q4" s="600"/>
      <c r="R4" s="600"/>
      <c r="S4" s="600"/>
      <c r="T4" s="600"/>
      <c r="U4" s="600"/>
    </row>
    <row r="5" spans="2:21" s="24" customFormat="1" ht="18" customHeight="1" thickTop="1" x14ac:dyDescent="0.2">
      <c r="B5" s="211">
        <v>1</v>
      </c>
      <c r="C5" s="205" t="s">
        <v>142</v>
      </c>
      <c r="D5" s="216">
        <v>59730564</v>
      </c>
      <c r="E5" s="696">
        <v>61108067</v>
      </c>
      <c r="F5" s="692">
        <f t="shared" ref="F5:F36" si="0">E5-D5</f>
        <v>1377503</v>
      </c>
      <c r="G5" s="218" t="s">
        <v>7</v>
      </c>
      <c r="H5" s="212">
        <f t="shared" ref="H5:H36" si="1">E5/D5-100%</f>
        <v>2.3E-2</v>
      </c>
      <c r="I5" s="25"/>
      <c r="N5" s="591"/>
      <c r="O5" s="591"/>
      <c r="P5" s="591"/>
      <c r="Q5" s="591"/>
      <c r="R5" s="591"/>
      <c r="S5" s="591"/>
      <c r="T5" s="591"/>
      <c r="U5" s="591"/>
    </row>
    <row r="6" spans="2:21" s="24" customFormat="1" ht="18" customHeight="1" x14ac:dyDescent="0.2">
      <c r="B6" s="583">
        <v>2</v>
      </c>
      <c r="C6" s="584" t="s">
        <v>147</v>
      </c>
      <c r="D6" s="585">
        <v>13147785</v>
      </c>
      <c r="E6" s="697">
        <v>14435161</v>
      </c>
      <c r="F6" s="693">
        <f t="shared" si="0"/>
        <v>1287376</v>
      </c>
      <c r="G6" s="586" t="s">
        <v>7</v>
      </c>
      <c r="H6" s="587">
        <f t="shared" si="1"/>
        <v>9.8000000000000004E-2</v>
      </c>
      <c r="I6" s="25"/>
      <c r="N6" s="591"/>
      <c r="O6" s="591"/>
      <c r="P6" s="591"/>
      <c r="Q6" s="591"/>
      <c r="R6" s="591"/>
      <c r="S6" s="591"/>
      <c r="T6" s="591"/>
      <c r="U6" s="591"/>
    </row>
    <row r="7" spans="2:21" s="24" customFormat="1" ht="18" customHeight="1" x14ac:dyDescent="0.2">
      <c r="B7" s="211">
        <v>3</v>
      </c>
      <c r="C7" s="206" t="s">
        <v>143</v>
      </c>
      <c r="D7" s="690">
        <v>7960455</v>
      </c>
      <c r="E7" s="698">
        <v>11778137</v>
      </c>
      <c r="F7" s="694">
        <f t="shared" si="0"/>
        <v>3817682</v>
      </c>
      <c r="G7" s="219" t="s">
        <v>7</v>
      </c>
      <c r="H7" s="213">
        <f t="shared" si="1"/>
        <v>0.48</v>
      </c>
      <c r="I7" s="25"/>
      <c r="N7" s="591"/>
      <c r="O7" s="591"/>
      <c r="P7" s="591"/>
      <c r="Q7" s="591"/>
      <c r="R7" s="591"/>
      <c r="S7" s="591"/>
      <c r="T7" s="591"/>
      <c r="U7" s="591"/>
    </row>
    <row r="8" spans="2:21" s="24" customFormat="1" ht="18" customHeight="1" x14ac:dyDescent="0.2">
      <c r="B8" s="583">
        <f t="shared" ref="B8:B35" si="2">1+B7</f>
        <v>4</v>
      </c>
      <c r="C8" s="584" t="s">
        <v>202</v>
      </c>
      <c r="D8" s="585">
        <v>4347620</v>
      </c>
      <c r="E8" s="697">
        <v>4791611</v>
      </c>
      <c r="F8" s="693">
        <f t="shared" si="0"/>
        <v>443991</v>
      </c>
      <c r="G8" s="586" t="s">
        <v>7</v>
      </c>
      <c r="H8" s="587">
        <f t="shared" si="1"/>
        <v>0.10199999999999999</v>
      </c>
      <c r="I8" s="25"/>
      <c r="N8" s="591"/>
      <c r="O8" s="591"/>
      <c r="P8" s="591"/>
      <c r="Q8" s="591"/>
      <c r="R8" s="591"/>
      <c r="S8" s="591"/>
      <c r="T8" s="591"/>
      <c r="U8" s="591"/>
    </row>
    <row r="9" spans="2:21" s="24" customFormat="1" ht="18" customHeight="1" x14ac:dyDescent="0.2">
      <c r="B9" s="211">
        <f t="shared" si="2"/>
        <v>5</v>
      </c>
      <c r="C9" s="207" t="s">
        <v>201</v>
      </c>
      <c r="D9" s="690">
        <v>780471</v>
      </c>
      <c r="E9" s="698">
        <v>2911930</v>
      </c>
      <c r="F9" s="694">
        <f t="shared" si="0"/>
        <v>2131459</v>
      </c>
      <c r="G9" s="219" t="s">
        <v>7</v>
      </c>
      <c r="H9" s="213">
        <f t="shared" si="1"/>
        <v>2.7309999999999999</v>
      </c>
      <c r="I9" s="25"/>
      <c r="N9" s="591"/>
      <c r="O9" s="591"/>
      <c r="P9" s="591"/>
      <c r="Q9" s="591"/>
      <c r="R9" s="591"/>
      <c r="S9" s="591"/>
      <c r="T9" s="591"/>
      <c r="U9" s="591"/>
    </row>
    <row r="10" spans="2:21" s="24" customFormat="1" ht="13.5" x14ac:dyDescent="0.2">
      <c r="B10" s="583">
        <f t="shared" si="2"/>
        <v>6</v>
      </c>
      <c r="C10" s="584" t="s">
        <v>200</v>
      </c>
      <c r="D10" s="585">
        <v>2177500</v>
      </c>
      <c r="E10" s="697">
        <v>2888458</v>
      </c>
      <c r="F10" s="693">
        <f t="shared" si="0"/>
        <v>710958</v>
      </c>
      <c r="G10" s="586" t="s">
        <v>7</v>
      </c>
      <c r="H10" s="587">
        <f t="shared" si="1"/>
        <v>0.32700000000000001</v>
      </c>
      <c r="I10" s="25"/>
      <c r="N10" s="591"/>
      <c r="O10" s="591"/>
      <c r="P10" s="591"/>
      <c r="Q10" s="591"/>
      <c r="R10" s="591"/>
      <c r="S10" s="591"/>
      <c r="T10" s="591"/>
      <c r="U10" s="591"/>
    </row>
    <row r="11" spans="2:21" s="24" customFormat="1" ht="18" customHeight="1" x14ac:dyDescent="0.2">
      <c r="B11" s="211">
        <f t="shared" si="2"/>
        <v>7</v>
      </c>
      <c r="C11" s="206" t="s">
        <v>199</v>
      </c>
      <c r="D11" s="690">
        <v>511408</v>
      </c>
      <c r="E11" s="698">
        <v>2084056</v>
      </c>
      <c r="F11" s="694">
        <f t="shared" si="0"/>
        <v>1572648</v>
      </c>
      <c r="G11" s="219" t="s">
        <v>7</v>
      </c>
      <c r="H11" s="213">
        <f t="shared" si="1"/>
        <v>3.0750000000000002</v>
      </c>
      <c r="I11" s="25"/>
      <c r="N11" s="591"/>
      <c r="O11" s="591"/>
      <c r="P11" s="591"/>
      <c r="Q11" s="591"/>
      <c r="R11" s="591"/>
      <c r="S11" s="591"/>
      <c r="T11" s="591"/>
      <c r="U11" s="591"/>
    </row>
    <row r="12" spans="2:21" s="24" customFormat="1" ht="27" x14ac:dyDescent="0.25">
      <c r="B12" s="588">
        <f t="shared" si="2"/>
        <v>8</v>
      </c>
      <c r="C12" s="589" t="s">
        <v>144</v>
      </c>
      <c r="D12" s="806">
        <v>1773688</v>
      </c>
      <c r="E12" s="807">
        <v>1626593</v>
      </c>
      <c r="F12" s="808">
        <f t="shared" si="0"/>
        <v>-147095</v>
      </c>
      <c r="G12" s="759" t="s">
        <v>6</v>
      </c>
      <c r="H12" s="809">
        <f t="shared" si="1"/>
        <v>-8.3000000000000004E-2</v>
      </c>
      <c r="I12" s="25"/>
      <c r="N12" s="591"/>
      <c r="O12" s="591"/>
      <c r="P12" s="591"/>
      <c r="Q12" s="591"/>
      <c r="R12" s="591"/>
      <c r="S12" s="591"/>
      <c r="T12" s="591"/>
      <c r="U12" s="591"/>
    </row>
    <row r="13" spans="2:21" s="24" customFormat="1" ht="18" customHeight="1" x14ac:dyDescent="0.2">
      <c r="B13" s="211">
        <f t="shared" si="2"/>
        <v>9</v>
      </c>
      <c r="C13" s="206" t="s">
        <v>145</v>
      </c>
      <c r="D13" s="690">
        <v>1413860</v>
      </c>
      <c r="E13" s="698">
        <v>1484376</v>
      </c>
      <c r="F13" s="694">
        <f t="shared" si="0"/>
        <v>70516</v>
      </c>
      <c r="G13" s="219" t="s">
        <v>7</v>
      </c>
      <c r="H13" s="213">
        <f t="shared" si="1"/>
        <v>0.05</v>
      </c>
      <c r="I13" s="25"/>
      <c r="N13" s="591"/>
      <c r="O13" s="591"/>
      <c r="P13" s="591"/>
      <c r="Q13" s="591"/>
      <c r="R13" s="591"/>
      <c r="S13" s="591"/>
      <c r="T13" s="591"/>
      <c r="U13" s="591"/>
    </row>
    <row r="14" spans="2:21" s="24" customFormat="1" ht="18" customHeight="1" x14ac:dyDescent="0.2">
      <c r="B14" s="583">
        <f t="shared" si="2"/>
        <v>10</v>
      </c>
      <c r="C14" s="584" t="s">
        <v>293</v>
      </c>
      <c r="D14" s="585">
        <v>1089382</v>
      </c>
      <c r="E14" s="697">
        <v>1313733</v>
      </c>
      <c r="F14" s="693">
        <f t="shared" si="0"/>
        <v>224351</v>
      </c>
      <c r="G14" s="586" t="s">
        <v>7</v>
      </c>
      <c r="H14" s="587">
        <f t="shared" si="1"/>
        <v>0.20599999999999999</v>
      </c>
      <c r="I14" s="25"/>
      <c r="N14" s="591"/>
      <c r="O14" s="591"/>
      <c r="P14" s="591"/>
      <c r="Q14" s="591"/>
      <c r="R14" s="591"/>
      <c r="S14" s="591"/>
      <c r="T14" s="591"/>
      <c r="U14" s="591"/>
    </row>
    <row r="15" spans="2:21" s="24" customFormat="1" ht="18" customHeight="1" x14ac:dyDescent="0.2">
      <c r="B15" s="211">
        <f t="shared" si="2"/>
        <v>11</v>
      </c>
      <c r="C15" s="206" t="s">
        <v>146</v>
      </c>
      <c r="D15" s="690">
        <v>1177893</v>
      </c>
      <c r="E15" s="698">
        <v>1256959</v>
      </c>
      <c r="F15" s="694">
        <f t="shared" si="0"/>
        <v>79066</v>
      </c>
      <c r="G15" s="219" t="s">
        <v>7</v>
      </c>
      <c r="H15" s="213">
        <f t="shared" si="1"/>
        <v>6.7000000000000004E-2</v>
      </c>
      <c r="I15" s="25"/>
      <c r="N15" s="591"/>
      <c r="O15" s="591"/>
      <c r="P15" s="591"/>
      <c r="Q15" s="591"/>
      <c r="R15" s="591"/>
      <c r="S15" s="591"/>
      <c r="T15" s="591"/>
      <c r="U15" s="591"/>
    </row>
    <row r="16" spans="2:21" s="24" customFormat="1" ht="18" customHeight="1" x14ac:dyDescent="0.2">
      <c r="B16" s="583">
        <f t="shared" si="2"/>
        <v>12</v>
      </c>
      <c r="C16" s="584" t="s">
        <v>60</v>
      </c>
      <c r="D16" s="585">
        <v>1337435</v>
      </c>
      <c r="E16" s="697">
        <v>1247488</v>
      </c>
      <c r="F16" s="693">
        <f t="shared" si="0"/>
        <v>-89947</v>
      </c>
      <c r="G16" s="590" t="s">
        <v>6</v>
      </c>
      <c r="H16" s="587">
        <f t="shared" si="1"/>
        <v>-6.7000000000000004E-2</v>
      </c>
      <c r="I16" s="25"/>
      <c r="N16" s="591"/>
      <c r="O16" s="591"/>
      <c r="P16" s="591"/>
      <c r="Q16" s="591"/>
      <c r="R16" s="591"/>
      <c r="S16" s="591"/>
      <c r="T16" s="591"/>
      <c r="U16" s="591"/>
    </row>
    <row r="17" spans="2:21" s="24" customFormat="1" ht="18" customHeight="1" x14ac:dyDescent="0.2">
      <c r="B17" s="211">
        <f t="shared" si="2"/>
        <v>13</v>
      </c>
      <c r="C17" s="206" t="s">
        <v>198</v>
      </c>
      <c r="D17" s="690">
        <v>811181</v>
      </c>
      <c r="E17" s="698">
        <v>1056079</v>
      </c>
      <c r="F17" s="694">
        <f t="shared" si="0"/>
        <v>244898</v>
      </c>
      <c r="G17" s="219" t="s">
        <v>7</v>
      </c>
      <c r="H17" s="213">
        <f t="shared" si="1"/>
        <v>0.30199999999999999</v>
      </c>
      <c r="I17" s="25"/>
      <c r="K17" s="572"/>
      <c r="L17" s="579"/>
      <c r="M17" s="572"/>
      <c r="N17" s="591"/>
      <c r="O17" s="591"/>
      <c r="P17" s="591"/>
      <c r="Q17" s="591"/>
      <c r="R17" s="591"/>
      <c r="S17" s="591"/>
      <c r="T17" s="591"/>
      <c r="U17" s="591"/>
    </row>
    <row r="18" spans="2:21" s="24" customFormat="1" ht="18" customHeight="1" x14ac:dyDescent="0.2">
      <c r="B18" s="583">
        <f t="shared" si="2"/>
        <v>14</v>
      </c>
      <c r="C18" s="584" t="s">
        <v>197</v>
      </c>
      <c r="D18" s="585">
        <v>1005828</v>
      </c>
      <c r="E18" s="697">
        <v>1033037</v>
      </c>
      <c r="F18" s="693">
        <f t="shared" si="0"/>
        <v>27209</v>
      </c>
      <c r="G18" s="586" t="s">
        <v>7</v>
      </c>
      <c r="H18" s="587">
        <f t="shared" si="1"/>
        <v>2.7E-2</v>
      </c>
      <c r="I18" s="25"/>
      <c r="N18" s="591"/>
      <c r="O18" s="591"/>
      <c r="P18" s="591"/>
      <c r="Q18" s="591"/>
      <c r="R18" s="591"/>
      <c r="S18" s="591"/>
      <c r="T18" s="591"/>
      <c r="U18" s="591"/>
    </row>
    <row r="19" spans="2:21" s="24" customFormat="1" ht="27" x14ac:dyDescent="0.25">
      <c r="B19" s="214">
        <f t="shared" si="2"/>
        <v>15</v>
      </c>
      <c r="C19" s="209" t="s">
        <v>74</v>
      </c>
      <c r="D19" s="811">
        <v>2534451</v>
      </c>
      <c r="E19" s="812">
        <v>922051</v>
      </c>
      <c r="F19" s="813">
        <f t="shared" si="0"/>
        <v>-1612400</v>
      </c>
      <c r="G19" s="816" t="s">
        <v>6</v>
      </c>
      <c r="H19" s="815">
        <f t="shared" si="1"/>
        <v>-0.63600000000000001</v>
      </c>
      <c r="I19" s="25"/>
      <c r="N19" s="591"/>
      <c r="O19" s="591"/>
      <c r="P19" s="591"/>
      <c r="Q19" s="591"/>
      <c r="R19" s="591"/>
      <c r="S19" s="591"/>
      <c r="T19" s="591"/>
      <c r="U19" s="591"/>
    </row>
    <row r="20" spans="2:21" s="24" customFormat="1" ht="18" customHeight="1" x14ac:dyDescent="0.2">
      <c r="B20" s="583">
        <f t="shared" si="2"/>
        <v>16</v>
      </c>
      <c r="C20" s="584" t="s">
        <v>196</v>
      </c>
      <c r="D20" s="585">
        <v>847315</v>
      </c>
      <c r="E20" s="697">
        <v>851479</v>
      </c>
      <c r="F20" s="693">
        <f t="shared" si="0"/>
        <v>4164</v>
      </c>
      <c r="G20" s="586" t="s">
        <v>7</v>
      </c>
      <c r="H20" s="587">
        <f t="shared" si="1"/>
        <v>5.0000000000000001E-3</v>
      </c>
      <c r="I20" s="25"/>
      <c r="N20" s="591"/>
      <c r="O20" s="591"/>
      <c r="P20" s="591"/>
      <c r="Q20" s="591"/>
      <c r="R20" s="591"/>
      <c r="S20" s="591"/>
      <c r="T20" s="591"/>
      <c r="U20" s="591"/>
    </row>
    <row r="21" spans="2:21" s="24" customFormat="1" ht="18" customHeight="1" x14ac:dyDescent="0.2">
      <c r="B21" s="211">
        <f t="shared" si="2"/>
        <v>17</v>
      </c>
      <c r="C21" s="206" t="s">
        <v>148</v>
      </c>
      <c r="D21" s="690">
        <v>978739</v>
      </c>
      <c r="E21" s="698">
        <v>842098</v>
      </c>
      <c r="F21" s="694">
        <f t="shared" si="0"/>
        <v>-136641</v>
      </c>
      <c r="G21" s="220" t="s">
        <v>6</v>
      </c>
      <c r="H21" s="213">
        <f t="shared" si="1"/>
        <v>-0.14000000000000001</v>
      </c>
      <c r="I21" s="25"/>
      <c r="N21" s="591"/>
      <c r="O21" s="591"/>
      <c r="P21" s="591"/>
      <c r="Q21" s="591"/>
      <c r="R21" s="591"/>
      <c r="S21" s="591"/>
      <c r="T21" s="591"/>
      <c r="U21" s="591"/>
    </row>
    <row r="22" spans="2:21" s="24" customFormat="1" ht="18" customHeight="1" x14ac:dyDescent="0.2">
      <c r="B22" s="583">
        <f t="shared" si="2"/>
        <v>18</v>
      </c>
      <c r="C22" s="584" t="s">
        <v>56</v>
      </c>
      <c r="D22" s="585">
        <v>736645</v>
      </c>
      <c r="E22" s="697">
        <v>738949</v>
      </c>
      <c r="F22" s="693">
        <f t="shared" si="0"/>
        <v>2304</v>
      </c>
      <c r="G22" s="586" t="s">
        <v>7</v>
      </c>
      <c r="H22" s="587">
        <f t="shared" si="1"/>
        <v>3.0000000000000001E-3</v>
      </c>
      <c r="I22" s="25"/>
      <c r="N22" s="591"/>
      <c r="O22" s="591"/>
      <c r="P22" s="591"/>
      <c r="Q22" s="591"/>
      <c r="R22" s="591"/>
      <c r="S22" s="591"/>
      <c r="T22" s="591"/>
      <c r="U22" s="591"/>
    </row>
    <row r="23" spans="2:21" s="24" customFormat="1" ht="18" customHeight="1" x14ac:dyDescent="0.2">
      <c r="B23" s="211">
        <f t="shared" si="2"/>
        <v>19</v>
      </c>
      <c r="C23" s="208" t="s">
        <v>195</v>
      </c>
      <c r="D23" s="690">
        <v>677609</v>
      </c>
      <c r="E23" s="698">
        <v>672248</v>
      </c>
      <c r="F23" s="694">
        <f t="shared" si="0"/>
        <v>-5361</v>
      </c>
      <c r="G23" s="220" t="s">
        <v>6</v>
      </c>
      <c r="H23" s="213">
        <f t="shared" si="1"/>
        <v>-8.0000000000000002E-3</v>
      </c>
      <c r="I23" s="25"/>
      <c r="N23" s="591"/>
      <c r="O23" s="591"/>
      <c r="P23" s="591"/>
      <c r="Q23" s="591"/>
      <c r="R23" s="591"/>
      <c r="S23" s="591"/>
      <c r="T23" s="591"/>
      <c r="U23" s="591"/>
    </row>
    <row r="24" spans="2:21" s="24" customFormat="1" ht="18" customHeight="1" x14ac:dyDescent="0.2">
      <c r="B24" s="583">
        <f t="shared" si="2"/>
        <v>20</v>
      </c>
      <c r="C24" s="584" t="s">
        <v>150</v>
      </c>
      <c r="D24" s="585">
        <v>531244</v>
      </c>
      <c r="E24" s="697">
        <v>646456</v>
      </c>
      <c r="F24" s="693">
        <f t="shared" si="0"/>
        <v>115212</v>
      </c>
      <c r="G24" s="586" t="s">
        <v>7</v>
      </c>
      <c r="H24" s="587">
        <f t="shared" si="1"/>
        <v>0.217</v>
      </c>
      <c r="I24" s="25"/>
      <c r="N24" s="591"/>
      <c r="O24" s="591"/>
      <c r="P24" s="591"/>
      <c r="Q24" s="591"/>
      <c r="R24" s="591"/>
      <c r="S24" s="591"/>
      <c r="T24" s="591"/>
      <c r="U24" s="591"/>
    </row>
    <row r="25" spans="2:21" s="24" customFormat="1" ht="27" x14ac:dyDescent="0.25">
      <c r="B25" s="214">
        <f t="shared" si="2"/>
        <v>21</v>
      </c>
      <c r="C25" s="208" t="s">
        <v>194</v>
      </c>
      <c r="D25" s="811">
        <v>564760</v>
      </c>
      <c r="E25" s="812">
        <v>630577</v>
      </c>
      <c r="F25" s="813">
        <f t="shared" si="0"/>
        <v>65817</v>
      </c>
      <c r="G25" s="814" t="s">
        <v>7</v>
      </c>
      <c r="H25" s="815">
        <f t="shared" si="1"/>
        <v>0.11700000000000001</v>
      </c>
      <c r="I25" s="25"/>
      <c r="N25" s="591"/>
      <c r="O25" s="591"/>
      <c r="P25" s="591"/>
      <c r="Q25" s="591"/>
      <c r="R25" s="591"/>
      <c r="S25" s="591"/>
      <c r="T25" s="591"/>
      <c r="U25" s="591"/>
    </row>
    <row r="26" spans="2:21" s="24" customFormat="1" ht="40.5" x14ac:dyDescent="0.25">
      <c r="B26" s="588">
        <f t="shared" si="2"/>
        <v>22</v>
      </c>
      <c r="C26" s="589" t="s">
        <v>151</v>
      </c>
      <c r="D26" s="806">
        <v>658965</v>
      </c>
      <c r="E26" s="807">
        <v>576890</v>
      </c>
      <c r="F26" s="808">
        <f t="shared" si="0"/>
        <v>-82075</v>
      </c>
      <c r="G26" s="759" t="s">
        <v>6</v>
      </c>
      <c r="H26" s="809">
        <f t="shared" si="1"/>
        <v>-0.125</v>
      </c>
      <c r="I26" s="25"/>
      <c r="N26" s="591"/>
      <c r="O26" s="591"/>
      <c r="P26" s="591"/>
      <c r="Q26" s="591"/>
      <c r="R26" s="591"/>
      <c r="S26" s="591"/>
      <c r="T26" s="591"/>
      <c r="U26" s="591"/>
    </row>
    <row r="27" spans="2:21" s="24" customFormat="1" ht="18" customHeight="1" x14ac:dyDescent="0.2">
      <c r="B27" s="211">
        <f t="shared" si="2"/>
        <v>23</v>
      </c>
      <c r="C27" s="209" t="s">
        <v>154</v>
      </c>
      <c r="D27" s="690">
        <v>483259</v>
      </c>
      <c r="E27" s="698">
        <v>565524</v>
      </c>
      <c r="F27" s="694">
        <f t="shared" si="0"/>
        <v>82265</v>
      </c>
      <c r="G27" s="219" t="s">
        <v>7</v>
      </c>
      <c r="H27" s="213">
        <f t="shared" si="1"/>
        <v>0.17</v>
      </c>
      <c r="I27" s="25"/>
      <c r="N27" s="591"/>
      <c r="O27" s="591"/>
      <c r="P27" s="591"/>
      <c r="Q27" s="591"/>
      <c r="R27" s="591"/>
      <c r="S27" s="591"/>
      <c r="T27" s="591"/>
      <c r="U27" s="591"/>
    </row>
    <row r="28" spans="2:21" s="24" customFormat="1" ht="27" x14ac:dyDescent="0.25">
      <c r="B28" s="588">
        <f t="shared" si="2"/>
        <v>24</v>
      </c>
      <c r="C28" s="589" t="s">
        <v>193</v>
      </c>
      <c r="D28" s="806">
        <v>416433</v>
      </c>
      <c r="E28" s="807">
        <v>450911</v>
      </c>
      <c r="F28" s="808">
        <f t="shared" si="0"/>
        <v>34478</v>
      </c>
      <c r="G28" s="810" t="s">
        <v>7</v>
      </c>
      <c r="H28" s="809">
        <f t="shared" si="1"/>
        <v>8.3000000000000004E-2</v>
      </c>
      <c r="I28" s="25"/>
      <c r="N28" s="591"/>
      <c r="O28" s="591"/>
      <c r="P28" s="591"/>
      <c r="Q28" s="591"/>
      <c r="R28" s="591"/>
      <c r="S28" s="591"/>
      <c r="T28" s="591"/>
      <c r="U28" s="591"/>
    </row>
    <row r="29" spans="2:21" s="24" customFormat="1" ht="27" x14ac:dyDescent="0.25">
      <c r="B29" s="211">
        <f t="shared" si="2"/>
        <v>25</v>
      </c>
      <c r="C29" s="208" t="s">
        <v>192</v>
      </c>
      <c r="D29" s="811">
        <v>1075</v>
      </c>
      <c r="E29" s="812">
        <v>417433</v>
      </c>
      <c r="F29" s="813">
        <f t="shared" si="0"/>
        <v>416358</v>
      </c>
      <c r="G29" s="814" t="s">
        <v>7</v>
      </c>
      <c r="H29" s="815">
        <f t="shared" si="1"/>
        <v>387.31</v>
      </c>
      <c r="I29" s="25"/>
      <c r="N29" s="591"/>
      <c r="O29" s="591"/>
      <c r="P29" s="591"/>
      <c r="Q29" s="591"/>
      <c r="R29" s="591"/>
      <c r="S29" s="591"/>
      <c r="T29" s="591"/>
      <c r="U29" s="591"/>
    </row>
    <row r="30" spans="2:21" s="24" customFormat="1" ht="18" customHeight="1" x14ac:dyDescent="0.2">
      <c r="B30" s="583">
        <f t="shared" si="2"/>
        <v>26</v>
      </c>
      <c r="C30" s="584" t="s">
        <v>191</v>
      </c>
      <c r="D30" s="585">
        <v>342753</v>
      </c>
      <c r="E30" s="697">
        <v>400554</v>
      </c>
      <c r="F30" s="693">
        <f t="shared" si="0"/>
        <v>57801</v>
      </c>
      <c r="G30" s="586" t="s">
        <v>7</v>
      </c>
      <c r="H30" s="587">
        <f t="shared" si="1"/>
        <v>0.16900000000000001</v>
      </c>
      <c r="I30" s="25"/>
      <c r="L30" s="592"/>
      <c r="M30" s="593"/>
      <c r="N30" s="594"/>
      <c r="O30" s="594"/>
      <c r="P30" s="594"/>
      <c r="Q30" s="595"/>
      <c r="R30" s="596"/>
      <c r="S30" s="597"/>
      <c r="T30" s="591"/>
      <c r="U30" s="591"/>
    </row>
    <row r="31" spans="2:21" s="24" customFormat="1" ht="40.5" x14ac:dyDescent="0.25">
      <c r="B31" s="214">
        <f t="shared" si="2"/>
        <v>27</v>
      </c>
      <c r="C31" s="208" t="s">
        <v>152</v>
      </c>
      <c r="D31" s="811">
        <v>296654</v>
      </c>
      <c r="E31" s="812">
        <v>370848</v>
      </c>
      <c r="F31" s="813">
        <f t="shared" si="0"/>
        <v>74194</v>
      </c>
      <c r="G31" s="814" t="s">
        <v>7</v>
      </c>
      <c r="H31" s="815">
        <f t="shared" si="1"/>
        <v>0.25</v>
      </c>
      <c r="I31" s="25"/>
      <c r="N31" s="591"/>
      <c r="O31" s="591"/>
      <c r="P31" s="591"/>
      <c r="Q31" s="591"/>
      <c r="R31" s="591"/>
      <c r="S31" s="591"/>
      <c r="T31" s="591"/>
      <c r="U31" s="591"/>
    </row>
    <row r="32" spans="2:21" s="24" customFormat="1" ht="18" customHeight="1" x14ac:dyDescent="0.2">
      <c r="B32" s="583">
        <f t="shared" si="2"/>
        <v>28</v>
      </c>
      <c r="C32" s="584" t="s">
        <v>153</v>
      </c>
      <c r="D32" s="585">
        <v>238299</v>
      </c>
      <c r="E32" s="697">
        <v>325456</v>
      </c>
      <c r="F32" s="693">
        <f t="shared" si="0"/>
        <v>87157</v>
      </c>
      <c r="G32" s="586" t="s">
        <v>7</v>
      </c>
      <c r="H32" s="587">
        <f t="shared" si="1"/>
        <v>0.36599999999999999</v>
      </c>
      <c r="I32" s="25"/>
      <c r="N32" s="591"/>
      <c r="O32" s="591"/>
      <c r="P32" s="591"/>
      <c r="Q32" s="591"/>
      <c r="R32" s="591"/>
      <c r="S32" s="591"/>
      <c r="T32" s="591"/>
      <c r="U32" s="591"/>
    </row>
    <row r="33" spans="2:21" s="24" customFormat="1" ht="18" customHeight="1" x14ac:dyDescent="0.2">
      <c r="B33" s="211">
        <f t="shared" si="2"/>
        <v>29</v>
      </c>
      <c r="C33" s="206" t="s">
        <v>155</v>
      </c>
      <c r="D33" s="690">
        <v>302398</v>
      </c>
      <c r="E33" s="698">
        <v>300018</v>
      </c>
      <c r="F33" s="694">
        <f t="shared" si="0"/>
        <v>-2380</v>
      </c>
      <c r="G33" s="220" t="s">
        <v>6</v>
      </c>
      <c r="H33" s="213">
        <f t="shared" si="1"/>
        <v>-8.0000000000000002E-3</v>
      </c>
      <c r="I33" s="25"/>
      <c r="N33" s="605"/>
      <c r="O33" s="606"/>
      <c r="P33" s="594"/>
      <c r="Q33" s="594"/>
      <c r="R33" s="594"/>
      <c r="S33" s="607"/>
      <c r="T33" s="596"/>
      <c r="U33" s="591"/>
    </row>
    <row r="34" spans="2:21" s="24" customFormat="1" ht="18" customHeight="1" x14ac:dyDescent="0.2">
      <c r="B34" s="583">
        <f t="shared" si="2"/>
        <v>30</v>
      </c>
      <c r="C34" s="584" t="s">
        <v>190</v>
      </c>
      <c r="D34" s="585">
        <v>4287073</v>
      </c>
      <c r="E34" s="697">
        <v>298135</v>
      </c>
      <c r="F34" s="693">
        <f t="shared" si="0"/>
        <v>-3988938</v>
      </c>
      <c r="G34" s="590" t="s">
        <v>6</v>
      </c>
      <c r="H34" s="587">
        <f t="shared" si="1"/>
        <v>-0.93</v>
      </c>
      <c r="I34" s="25"/>
      <c r="N34" s="591"/>
      <c r="O34" s="591"/>
      <c r="P34" s="591"/>
      <c r="Q34" s="591"/>
      <c r="R34" s="591"/>
      <c r="S34" s="591"/>
      <c r="T34" s="591"/>
      <c r="U34" s="591"/>
    </row>
    <row r="35" spans="2:21" s="24" customFormat="1" ht="18" customHeight="1" thickBot="1" x14ac:dyDescent="0.25">
      <c r="B35" s="211">
        <f t="shared" si="2"/>
        <v>31</v>
      </c>
      <c r="C35" s="210" t="s">
        <v>189</v>
      </c>
      <c r="D35" s="691">
        <v>4357812</v>
      </c>
      <c r="E35" s="699">
        <v>3495105</v>
      </c>
      <c r="F35" s="695">
        <f t="shared" si="0"/>
        <v>-862707</v>
      </c>
      <c r="G35" s="221" t="s">
        <v>6</v>
      </c>
      <c r="H35" s="215">
        <f t="shared" si="1"/>
        <v>-0.19800000000000001</v>
      </c>
      <c r="I35" s="25"/>
      <c r="L35" s="580"/>
      <c r="N35" s="591"/>
      <c r="O35" s="591"/>
      <c r="P35" s="591"/>
      <c r="Q35" s="591"/>
      <c r="R35" s="591"/>
      <c r="S35" s="591"/>
      <c r="T35" s="591"/>
      <c r="U35" s="591"/>
    </row>
    <row r="36" spans="2:21" s="22" customFormat="1" ht="18" customHeight="1" thickTop="1" thickBot="1" x14ac:dyDescent="0.25">
      <c r="B36" s="700"/>
      <c r="C36" s="705" t="s">
        <v>188</v>
      </c>
      <c r="D36" s="701">
        <f>SUM(D5:D35)</f>
        <v>115520554</v>
      </c>
      <c r="E36" s="702">
        <f>SUM(E5:E35)</f>
        <v>121520417</v>
      </c>
      <c r="F36" s="703">
        <f t="shared" si="0"/>
        <v>5999863</v>
      </c>
      <c r="G36" s="260" t="s">
        <v>7</v>
      </c>
      <c r="H36" s="704">
        <f t="shared" si="1"/>
        <v>5.1999999999999998E-2</v>
      </c>
      <c r="I36" s="23"/>
      <c r="M36" s="581"/>
      <c r="N36" s="602"/>
      <c r="O36" s="603"/>
      <c r="P36" s="603"/>
      <c r="Q36" s="603"/>
      <c r="R36" s="603"/>
      <c r="S36" s="603"/>
      <c r="T36" s="603"/>
      <c r="U36" s="603"/>
    </row>
    <row r="37" spans="2:21" s="2" customFormat="1" ht="13.5" thickTop="1" x14ac:dyDescent="0.2">
      <c r="B37" s="21"/>
      <c r="C37" s="20"/>
      <c r="D37" s="19"/>
      <c r="E37" s="19"/>
      <c r="F37" s="18"/>
      <c r="G37" s="222"/>
      <c r="H37" s="18"/>
      <c r="I37" s="17"/>
      <c r="M37" s="582"/>
      <c r="N37" s="604"/>
      <c r="O37" s="604"/>
      <c r="P37" s="604"/>
      <c r="Q37" s="604"/>
      <c r="R37" s="604"/>
      <c r="S37" s="604"/>
      <c r="T37" s="604"/>
      <c r="U37" s="604"/>
    </row>
    <row r="38" spans="2:21" x14ac:dyDescent="0.2">
      <c r="D38" s="580"/>
    </row>
  </sheetData>
  <mergeCells count="9">
    <mergeCell ref="B1:H1"/>
    <mergeCell ref="B2:C2"/>
    <mergeCell ref="E2:F2"/>
    <mergeCell ref="B3:B4"/>
    <mergeCell ref="C3:C4"/>
    <mergeCell ref="D3:D4"/>
    <mergeCell ref="E3:E4"/>
    <mergeCell ref="F3:F4"/>
    <mergeCell ref="H3:H4"/>
  </mergeCells>
  <printOptions horizontalCentered="1"/>
  <pageMargins left="0" right="0" top="0.59055118110236227" bottom="0" header="0.31496062992125984" footer="0.31496062992125984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H25"/>
  <sheetViews>
    <sheetView showZeros="0" zoomScale="98" zoomScaleNormal="98" workbookViewId="0">
      <selection activeCell="U24" sqref="U24"/>
    </sheetView>
  </sheetViews>
  <sheetFormatPr defaultRowHeight="12.75" x14ac:dyDescent="0.2"/>
  <cols>
    <col min="1" max="1" width="9" style="236"/>
    <col min="2" max="2" width="4.25" style="1" bestFit="1" customWidth="1"/>
    <col min="3" max="3" width="16.125" style="4" bestFit="1" customWidth="1"/>
    <col min="4" max="4" width="8.625" style="4" bestFit="1" customWidth="1"/>
    <col min="5" max="5" width="7.875" style="4" bestFit="1" customWidth="1"/>
    <col min="6" max="7" width="8.625" style="4" bestFit="1" customWidth="1"/>
    <col min="8" max="8" width="7.875" style="4" bestFit="1" customWidth="1"/>
    <col min="9" max="9" width="8.625" style="4" bestFit="1" customWidth="1"/>
    <col min="10" max="10" width="8" style="4" bestFit="1" customWidth="1"/>
    <col min="11" max="11" width="7.5" style="4" bestFit="1" customWidth="1"/>
    <col min="12" max="12" width="8" style="4" bestFit="1" customWidth="1"/>
    <col min="13" max="13" width="3" style="197" bestFit="1" customWidth="1"/>
    <col min="14" max="14" width="5.75" style="11" bestFit="1" customWidth="1"/>
    <col min="15" max="15" width="3" style="197" bestFit="1" customWidth="1"/>
    <col min="16" max="16" width="8.5" style="11" customWidth="1"/>
    <col min="17" max="17" width="3" style="197" bestFit="1" customWidth="1"/>
    <col min="18" max="18" width="7.375" style="4" customWidth="1"/>
    <col min="19" max="19" width="9.125" style="4" hidden="1" customWidth="1"/>
    <col min="20" max="20" width="1.75" style="236" customWidth="1"/>
    <col min="21" max="34" width="9" style="236"/>
    <col min="35" max="16384" width="9" style="4"/>
  </cols>
  <sheetData>
    <row r="2" spans="1:34" ht="16.5" customHeight="1" x14ac:dyDescent="0.2">
      <c r="B2" s="938" t="s">
        <v>164</v>
      </c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3"/>
    </row>
    <row r="3" spans="1:34" s="198" customFormat="1" ht="14.25" thickBot="1" x14ac:dyDescent="0.3">
      <c r="A3" s="237"/>
      <c r="B3" s="939" t="s">
        <v>165</v>
      </c>
      <c r="C3" s="940"/>
      <c r="D3" s="201"/>
      <c r="E3" s="201"/>
      <c r="F3" s="201"/>
      <c r="G3" s="201"/>
      <c r="H3" s="201"/>
      <c r="I3" s="201"/>
      <c r="J3" s="951" t="s">
        <v>1</v>
      </c>
      <c r="K3" s="951"/>
      <c r="L3" s="951"/>
      <c r="M3" s="193"/>
      <c r="N3" s="202"/>
      <c r="O3" s="193"/>
      <c r="P3" s="202"/>
      <c r="Q3" s="193"/>
      <c r="R3" s="193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</row>
    <row r="4" spans="1:34" s="665" customFormat="1" ht="24" customHeight="1" thickTop="1" x14ac:dyDescent="0.2">
      <c r="A4" s="664"/>
      <c r="B4" s="952" t="s">
        <v>121</v>
      </c>
      <c r="C4" s="955" t="s">
        <v>166</v>
      </c>
      <c r="D4" s="941" t="s">
        <v>12</v>
      </c>
      <c r="E4" s="941"/>
      <c r="F4" s="942"/>
      <c r="G4" s="943" t="s">
        <v>5</v>
      </c>
      <c r="H4" s="944"/>
      <c r="I4" s="945"/>
      <c r="J4" s="946" t="s">
        <v>167</v>
      </c>
      <c r="K4" s="947"/>
      <c r="L4" s="948"/>
      <c r="M4" s="949" t="s">
        <v>168</v>
      </c>
      <c r="N4" s="949"/>
      <c r="O4" s="949"/>
      <c r="P4" s="949"/>
      <c r="Q4" s="949"/>
      <c r="R4" s="950"/>
      <c r="S4" s="936" t="s">
        <v>169</v>
      </c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664"/>
      <c r="AE4" s="664"/>
      <c r="AF4" s="664"/>
      <c r="AG4" s="664"/>
      <c r="AH4" s="664"/>
    </row>
    <row r="5" spans="1:34" s="1" customFormat="1" ht="30.75" customHeight="1" thickBot="1" x14ac:dyDescent="0.25">
      <c r="A5" s="238"/>
      <c r="B5" s="953"/>
      <c r="C5" s="956"/>
      <c r="D5" s="928" t="s">
        <v>170</v>
      </c>
      <c r="E5" s="928" t="s">
        <v>171</v>
      </c>
      <c r="F5" s="958" t="s">
        <v>172</v>
      </c>
      <c r="G5" s="960" t="s">
        <v>170</v>
      </c>
      <c r="H5" s="928" t="s">
        <v>171</v>
      </c>
      <c r="I5" s="930" t="s">
        <v>172</v>
      </c>
      <c r="J5" s="932" t="s">
        <v>170</v>
      </c>
      <c r="K5" s="928" t="s">
        <v>171</v>
      </c>
      <c r="L5" s="934" t="s">
        <v>172</v>
      </c>
      <c r="M5" s="668" t="s">
        <v>7</v>
      </c>
      <c r="N5" s="934" t="s">
        <v>170</v>
      </c>
      <c r="O5" s="608" t="s">
        <v>7</v>
      </c>
      <c r="P5" s="934" t="s">
        <v>171</v>
      </c>
      <c r="Q5" s="668" t="s">
        <v>7</v>
      </c>
      <c r="R5" s="928" t="s">
        <v>172</v>
      </c>
      <c r="S5" s="937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</row>
    <row r="6" spans="1:34" s="1" customFormat="1" ht="14.25" customHeight="1" thickTop="1" thickBot="1" x14ac:dyDescent="0.25">
      <c r="A6" s="238"/>
      <c r="B6" s="954"/>
      <c r="C6" s="957"/>
      <c r="D6" s="929"/>
      <c r="E6" s="929"/>
      <c r="F6" s="959"/>
      <c r="G6" s="961"/>
      <c r="H6" s="929"/>
      <c r="I6" s="931"/>
      <c r="J6" s="933"/>
      <c r="K6" s="929"/>
      <c r="L6" s="935"/>
      <c r="M6" s="669" t="s">
        <v>6</v>
      </c>
      <c r="N6" s="935"/>
      <c r="O6" s="609" t="s">
        <v>6</v>
      </c>
      <c r="P6" s="935"/>
      <c r="Q6" s="678" t="s">
        <v>6</v>
      </c>
      <c r="R6" s="929"/>
      <c r="S6" s="531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</row>
    <row r="7" spans="1:34" s="5" customFormat="1" ht="24.95" customHeight="1" thickTop="1" thickBot="1" x14ac:dyDescent="0.25">
      <c r="A7" s="239"/>
      <c r="B7" s="610">
        <v>1</v>
      </c>
      <c r="C7" s="610" t="s">
        <v>173</v>
      </c>
      <c r="D7" s="611">
        <v>75361444</v>
      </c>
      <c r="E7" s="611">
        <v>0</v>
      </c>
      <c r="F7" s="624">
        <f>D7+E7</f>
        <v>75361444</v>
      </c>
      <c r="G7" s="641">
        <v>79241981</v>
      </c>
      <c r="H7" s="611">
        <v>0</v>
      </c>
      <c r="I7" s="642">
        <f t="shared" ref="I7:I23" si="0">G7+H7</f>
        <v>79241981</v>
      </c>
      <c r="J7" s="632">
        <f>G7-D7</f>
        <v>3880537</v>
      </c>
      <c r="K7" s="612"/>
      <c r="L7" s="613">
        <f>I7-F7</f>
        <v>3880537</v>
      </c>
      <c r="M7" s="670" t="s">
        <v>7</v>
      </c>
      <c r="N7" s="615">
        <f>G7/D7-100%</f>
        <v>5.0999999999999997E-2</v>
      </c>
      <c r="O7" s="616"/>
      <c r="P7" s="617"/>
      <c r="Q7" s="679" t="s">
        <v>7</v>
      </c>
      <c r="R7" s="618">
        <f>I7/F7-100%</f>
        <v>5.0999999999999997E-2</v>
      </c>
      <c r="S7" s="224" t="e">
        <f>((I7/F7)*100/#REF!)-100%</f>
        <v>#REF!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</row>
    <row r="8" spans="1:34" s="6" customFormat="1" ht="24.95" customHeight="1" thickTop="1" thickBot="1" x14ac:dyDescent="0.25">
      <c r="A8" s="240"/>
      <c r="B8" s="61">
        <v>2</v>
      </c>
      <c r="C8" s="199" t="s">
        <v>174</v>
      </c>
      <c r="D8" s="62">
        <f>D10+D12</f>
        <v>37879965</v>
      </c>
      <c r="E8" s="62">
        <f>E10+E12</f>
        <v>22834322</v>
      </c>
      <c r="F8" s="629">
        <f>D8+E8</f>
        <v>60714287</v>
      </c>
      <c r="G8" s="643">
        <f>G10+G12</f>
        <v>39279461</v>
      </c>
      <c r="H8" s="62">
        <f>H10+H12</f>
        <v>23675678</v>
      </c>
      <c r="I8" s="644">
        <f t="shared" si="0"/>
        <v>62955139</v>
      </c>
      <c r="J8" s="633">
        <f t="shared" ref="J8:K23" si="1">G8-D8</f>
        <v>1399496</v>
      </c>
      <c r="K8" s="63">
        <f>H8-E8</f>
        <v>841356</v>
      </c>
      <c r="L8" s="64">
        <f t="shared" ref="L8:L23" si="2">I8-F8</f>
        <v>2240852</v>
      </c>
      <c r="M8" s="671" t="s">
        <v>7</v>
      </c>
      <c r="N8" s="65">
        <f t="shared" ref="N8:N24" si="3">G8/D8-100%</f>
        <v>3.6999999999999998E-2</v>
      </c>
      <c r="O8" s="194" t="s">
        <v>7</v>
      </c>
      <c r="P8" s="65">
        <f t="shared" ref="P8:P24" si="4">H8/E8-100%</f>
        <v>3.6999999999999998E-2</v>
      </c>
      <c r="Q8" s="680" t="s">
        <v>7</v>
      </c>
      <c r="R8" s="66">
        <f t="shared" ref="R8:R24" si="5">I8/F8-100%</f>
        <v>3.6999999999999998E-2</v>
      </c>
      <c r="S8" s="225" t="e">
        <f>((I8/F8)*100/#REF!)-100%</f>
        <v>#REF!</v>
      </c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</row>
    <row r="9" spans="1:34" s="7" customFormat="1" ht="24.95" customHeight="1" thickBot="1" x14ac:dyDescent="0.25">
      <c r="A9" s="241"/>
      <c r="B9" s="67"/>
      <c r="C9" s="68" t="s">
        <v>175</v>
      </c>
      <c r="D9" s="69">
        <f>D8/F8</f>
        <v>0.624</v>
      </c>
      <c r="E9" s="69">
        <f>E8/F8</f>
        <v>0.376</v>
      </c>
      <c r="F9" s="70">
        <f>D9+E9</f>
        <v>1</v>
      </c>
      <c r="G9" s="645">
        <f>G8/I8</f>
        <v>0.624</v>
      </c>
      <c r="H9" s="69">
        <f>H8/I8</f>
        <v>0.376</v>
      </c>
      <c r="I9" s="646">
        <f t="shared" si="0"/>
        <v>1</v>
      </c>
      <c r="J9" s="634">
        <f>J8/L8</f>
        <v>0.625</v>
      </c>
      <c r="K9" s="69">
        <f>K8/L8</f>
        <v>0.375</v>
      </c>
      <c r="L9" s="70">
        <f>J9+K9</f>
        <v>1</v>
      </c>
      <c r="M9" s="672"/>
      <c r="N9" s="71"/>
      <c r="O9" s="105"/>
      <c r="P9" s="71"/>
      <c r="Q9" s="681"/>
      <c r="R9" s="69"/>
      <c r="S9" s="226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</row>
    <row r="10" spans="1:34" s="8" customFormat="1" ht="24.95" customHeight="1" thickTop="1" thickBot="1" x14ac:dyDescent="0.25">
      <c r="A10" s="242"/>
      <c r="B10" s="610">
        <v>3</v>
      </c>
      <c r="C10" s="619" t="s">
        <v>176</v>
      </c>
      <c r="D10" s="611">
        <v>8905901</v>
      </c>
      <c r="E10" s="611">
        <v>17736603</v>
      </c>
      <c r="F10" s="624">
        <f>D10+E10</f>
        <v>26642504</v>
      </c>
      <c r="G10" s="641">
        <v>11817995</v>
      </c>
      <c r="H10" s="611">
        <v>18779722</v>
      </c>
      <c r="I10" s="642">
        <f t="shared" si="0"/>
        <v>30597717</v>
      </c>
      <c r="J10" s="632">
        <f t="shared" si="1"/>
        <v>2912094</v>
      </c>
      <c r="K10" s="612">
        <f>H10-E10</f>
        <v>1043119</v>
      </c>
      <c r="L10" s="613">
        <f t="shared" si="2"/>
        <v>3955213</v>
      </c>
      <c r="M10" s="670" t="s">
        <v>7</v>
      </c>
      <c r="N10" s="615">
        <f t="shared" si="3"/>
        <v>0.32700000000000001</v>
      </c>
      <c r="O10" s="614" t="s">
        <v>7</v>
      </c>
      <c r="P10" s="615">
        <f t="shared" si="4"/>
        <v>5.8999999999999997E-2</v>
      </c>
      <c r="Q10" s="679" t="s">
        <v>7</v>
      </c>
      <c r="R10" s="618">
        <f t="shared" si="5"/>
        <v>0.14799999999999999</v>
      </c>
      <c r="S10" s="227" t="e">
        <f>((I10/F10)*100/#REF!)-100%</f>
        <v>#REF!</v>
      </c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</row>
    <row r="11" spans="1:34" s="7" customFormat="1" ht="24.95" customHeight="1" thickTop="1" thickBot="1" x14ac:dyDescent="0.25">
      <c r="A11" s="241"/>
      <c r="B11" s="72"/>
      <c r="C11" s="73" t="s">
        <v>175</v>
      </c>
      <c r="D11" s="74">
        <f>D10/F10</f>
        <v>0.33400000000000002</v>
      </c>
      <c r="E11" s="74">
        <f>E10/F10</f>
        <v>0.66600000000000004</v>
      </c>
      <c r="F11" s="75">
        <f>D11+E11</f>
        <v>1</v>
      </c>
      <c r="G11" s="647">
        <f>G10/I10</f>
        <v>0.38600000000000001</v>
      </c>
      <c r="H11" s="74">
        <f>H10/I10</f>
        <v>0.61399999999999999</v>
      </c>
      <c r="I11" s="648">
        <f t="shared" si="0"/>
        <v>1</v>
      </c>
      <c r="J11" s="635">
        <f>J10/L10</f>
        <v>0.73599999999999999</v>
      </c>
      <c r="K11" s="74">
        <f>K10/L10</f>
        <v>0.26400000000000001</v>
      </c>
      <c r="L11" s="75">
        <f>J11+K11</f>
        <v>1</v>
      </c>
      <c r="M11" s="673"/>
      <c r="N11" s="76"/>
      <c r="O11" s="106"/>
      <c r="P11" s="76"/>
      <c r="Q11" s="682"/>
      <c r="R11" s="74"/>
      <c r="S11" s="228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</row>
    <row r="12" spans="1:34" s="9" customFormat="1" ht="24.95" customHeight="1" thickTop="1" thickBot="1" x14ac:dyDescent="0.25">
      <c r="A12" s="243"/>
      <c r="B12" s="54">
        <v>4</v>
      </c>
      <c r="C12" s="60" t="s">
        <v>177</v>
      </c>
      <c r="D12" s="55">
        <f>D14+D16</f>
        <v>28974064</v>
      </c>
      <c r="E12" s="55">
        <f>E14+E16</f>
        <v>5097719</v>
      </c>
      <c r="F12" s="630">
        <f>F14+F16</f>
        <v>34071783</v>
      </c>
      <c r="G12" s="649">
        <f>G14+G16</f>
        <v>27461466</v>
      </c>
      <c r="H12" s="55">
        <f>H14+H16</f>
        <v>4895956</v>
      </c>
      <c r="I12" s="650">
        <f t="shared" si="0"/>
        <v>32357422</v>
      </c>
      <c r="J12" s="636">
        <f t="shared" si="1"/>
        <v>-1512598</v>
      </c>
      <c r="K12" s="56">
        <f t="shared" si="1"/>
        <v>-201763</v>
      </c>
      <c r="L12" s="57">
        <f t="shared" si="2"/>
        <v>-1714361</v>
      </c>
      <c r="M12" s="674" t="s">
        <v>6</v>
      </c>
      <c r="N12" s="58">
        <f t="shared" si="3"/>
        <v>-5.1999999999999998E-2</v>
      </c>
      <c r="O12" s="195" t="s">
        <v>6</v>
      </c>
      <c r="P12" s="58">
        <f t="shared" si="4"/>
        <v>-0.04</v>
      </c>
      <c r="Q12" s="683" t="s">
        <v>6</v>
      </c>
      <c r="R12" s="59">
        <f t="shared" si="5"/>
        <v>-0.05</v>
      </c>
      <c r="S12" s="229" t="e">
        <f>((I12/F12)*100/#REF!)-100%</f>
        <v>#REF!</v>
      </c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</row>
    <row r="13" spans="1:34" s="7" customFormat="1" ht="24.95" customHeight="1" thickTop="1" thickBot="1" x14ac:dyDescent="0.25">
      <c r="A13" s="241"/>
      <c r="B13" s="72"/>
      <c r="C13" s="73" t="s">
        <v>175</v>
      </c>
      <c r="D13" s="74">
        <f>D12/F12</f>
        <v>0.85</v>
      </c>
      <c r="E13" s="74">
        <f>E12/F12</f>
        <v>0.15</v>
      </c>
      <c r="F13" s="75">
        <f>D13+E13</f>
        <v>1</v>
      </c>
      <c r="G13" s="647">
        <f>G12/I12</f>
        <v>0.84899999999999998</v>
      </c>
      <c r="H13" s="74">
        <f>H12/I12</f>
        <v>0.151</v>
      </c>
      <c r="I13" s="648">
        <f t="shared" si="0"/>
        <v>1</v>
      </c>
      <c r="J13" s="635">
        <f>J12/L12</f>
        <v>0.88200000000000001</v>
      </c>
      <c r="K13" s="74">
        <f>K12/L12</f>
        <v>0.11799999999999999</v>
      </c>
      <c r="L13" s="75">
        <f>J13+K13</f>
        <v>1</v>
      </c>
      <c r="M13" s="673"/>
      <c r="N13" s="76"/>
      <c r="O13" s="106"/>
      <c r="P13" s="76"/>
      <c r="Q13" s="682"/>
      <c r="R13" s="74"/>
      <c r="S13" s="230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</row>
    <row r="14" spans="1:34" s="10" customFormat="1" ht="24.95" customHeight="1" thickTop="1" thickBot="1" x14ac:dyDescent="0.25">
      <c r="A14" s="242"/>
      <c r="B14" s="620" t="s">
        <v>178</v>
      </c>
      <c r="C14" s="621" t="s">
        <v>2</v>
      </c>
      <c r="D14" s="611">
        <v>9265606</v>
      </c>
      <c r="E14" s="611">
        <v>3630417</v>
      </c>
      <c r="F14" s="613">
        <f t="shared" ref="F14:F23" si="6">D14+E14</f>
        <v>12896023</v>
      </c>
      <c r="G14" s="651">
        <v>9321792</v>
      </c>
      <c r="H14" s="612">
        <v>3364068</v>
      </c>
      <c r="I14" s="652">
        <f t="shared" si="0"/>
        <v>12685860</v>
      </c>
      <c r="J14" s="632">
        <f t="shared" si="1"/>
        <v>56186</v>
      </c>
      <c r="K14" s="612">
        <f t="shared" si="1"/>
        <v>-266349</v>
      </c>
      <c r="L14" s="613">
        <f t="shared" si="2"/>
        <v>-210163</v>
      </c>
      <c r="M14" s="670" t="s">
        <v>7</v>
      </c>
      <c r="N14" s="615">
        <f t="shared" si="3"/>
        <v>6.0000000000000001E-3</v>
      </c>
      <c r="O14" s="622" t="s">
        <v>6</v>
      </c>
      <c r="P14" s="615">
        <f t="shared" si="4"/>
        <v>-7.2999999999999995E-2</v>
      </c>
      <c r="Q14" s="684" t="s">
        <v>6</v>
      </c>
      <c r="R14" s="618">
        <f t="shared" si="5"/>
        <v>-1.6E-2</v>
      </c>
      <c r="S14" s="231" t="e">
        <f>((I14/F14)*100/#REF!)-100%</f>
        <v>#REF!</v>
      </c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</row>
    <row r="15" spans="1:34" s="7" customFormat="1" ht="24.95" customHeight="1" thickTop="1" thickBot="1" x14ac:dyDescent="0.25">
      <c r="A15" s="241"/>
      <c r="B15" s="72"/>
      <c r="C15" s="73" t="s">
        <v>175</v>
      </c>
      <c r="D15" s="74">
        <f>D14/F14</f>
        <v>0.71799999999999997</v>
      </c>
      <c r="E15" s="74">
        <f>E14/F14</f>
        <v>0.28199999999999997</v>
      </c>
      <c r="F15" s="75">
        <f>D15+E15</f>
        <v>1</v>
      </c>
      <c r="G15" s="647">
        <f>G14/I14</f>
        <v>0.73499999999999999</v>
      </c>
      <c r="H15" s="74">
        <f>H14/I14</f>
        <v>0.26500000000000001</v>
      </c>
      <c r="I15" s="648">
        <f>G15+H15</f>
        <v>1</v>
      </c>
      <c r="J15" s="635">
        <f>J14/L14</f>
        <v>-0.26700000000000002</v>
      </c>
      <c r="K15" s="74">
        <f>K14/L14</f>
        <v>1.2669999999999999</v>
      </c>
      <c r="L15" s="75">
        <f>J15+K15</f>
        <v>1</v>
      </c>
      <c r="M15" s="673"/>
      <c r="N15" s="76"/>
      <c r="O15" s="106"/>
      <c r="P15" s="76"/>
      <c r="Q15" s="682"/>
      <c r="R15" s="74"/>
      <c r="S15" s="230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</row>
    <row r="16" spans="1:34" s="10" customFormat="1" ht="24.95" customHeight="1" thickTop="1" thickBot="1" x14ac:dyDescent="0.25">
      <c r="A16" s="242"/>
      <c r="B16" s="620" t="s">
        <v>179</v>
      </c>
      <c r="C16" s="621" t="s">
        <v>3</v>
      </c>
      <c r="D16" s="611">
        <v>19708458</v>
      </c>
      <c r="E16" s="611">
        <v>1467302</v>
      </c>
      <c r="F16" s="613">
        <f t="shared" si="6"/>
        <v>21175760</v>
      </c>
      <c r="G16" s="651">
        <v>18139674</v>
      </c>
      <c r="H16" s="612">
        <v>1531888</v>
      </c>
      <c r="I16" s="652">
        <f t="shared" si="0"/>
        <v>19671562</v>
      </c>
      <c r="J16" s="632">
        <f t="shared" si="1"/>
        <v>-1568784</v>
      </c>
      <c r="K16" s="612">
        <f t="shared" si="1"/>
        <v>64586</v>
      </c>
      <c r="L16" s="613">
        <f t="shared" si="2"/>
        <v>-1504198</v>
      </c>
      <c r="M16" s="675" t="s">
        <v>6</v>
      </c>
      <c r="N16" s="615">
        <f t="shared" si="3"/>
        <v>-0.08</v>
      </c>
      <c r="O16" s="614" t="s">
        <v>7</v>
      </c>
      <c r="P16" s="615">
        <f t="shared" si="4"/>
        <v>4.3999999999999997E-2</v>
      </c>
      <c r="Q16" s="684" t="s">
        <v>6</v>
      </c>
      <c r="R16" s="618">
        <f t="shared" si="5"/>
        <v>-7.0999999999999994E-2</v>
      </c>
      <c r="S16" s="231" t="e">
        <f>((I16/F16)*100/#REF!)-100%</f>
        <v>#REF!</v>
      </c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</row>
    <row r="17" spans="1:34" s="7" customFormat="1" ht="24.95" customHeight="1" thickTop="1" thickBot="1" x14ac:dyDescent="0.25">
      <c r="A17" s="241"/>
      <c r="B17" s="77"/>
      <c r="C17" s="78" t="s">
        <v>175</v>
      </c>
      <c r="D17" s="79">
        <f>D16/F16</f>
        <v>0.93100000000000005</v>
      </c>
      <c r="E17" s="79">
        <f>E16/F16</f>
        <v>6.9000000000000006E-2</v>
      </c>
      <c r="F17" s="80">
        <f t="shared" si="6"/>
        <v>1</v>
      </c>
      <c r="G17" s="653">
        <f>G16/I16</f>
        <v>0.92200000000000004</v>
      </c>
      <c r="H17" s="79">
        <f>H16/I16</f>
        <v>7.8E-2</v>
      </c>
      <c r="I17" s="654">
        <f>G17+H17</f>
        <v>1</v>
      </c>
      <c r="J17" s="637">
        <f>J16/L16</f>
        <v>1.0429999999999999</v>
      </c>
      <c r="K17" s="79">
        <f>K16/L16</f>
        <v>-4.2999999999999997E-2</v>
      </c>
      <c r="L17" s="80">
        <f>J17+K17</f>
        <v>1</v>
      </c>
      <c r="M17" s="671"/>
      <c r="N17" s="81"/>
      <c r="O17" s="107"/>
      <c r="P17" s="81"/>
      <c r="Q17" s="685"/>
      <c r="R17" s="79"/>
      <c r="S17" s="230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</row>
    <row r="18" spans="1:34" s="6" customFormat="1" ht="24.95" customHeight="1" thickBot="1" x14ac:dyDescent="0.25">
      <c r="A18" s="240"/>
      <c r="B18" s="82" t="s">
        <v>180</v>
      </c>
      <c r="C18" s="83" t="s">
        <v>181</v>
      </c>
      <c r="D18" s="84">
        <v>10983328</v>
      </c>
      <c r="E18" s="84">
        <v>430336</v>
      </c>
      <c r="F18" s="86">
        <f t="shared" si="6"/>
        <v>11413664</v>
      </c>
      <c r="G18" s="655">
        <v>9173886</v>
      </c>
      <c r="H18" s="84">
        <v>442789</v>
      </c>
      <c r="I18" s="656">
        <f t="shared" si="0"/>
        <v>9616675</v>
      </c>
      <c r="J18" s="638">
        <f t="shared" si="1"/>
        <v>-1809442</v>
      </c>
      <c r="K18" s="85">
        <f t="shared" si="1"/>
        <v>12453</v>
      </c>
      <c r="L18" s="86">
        <f t="shared" si="2"/>
        <v>-1796989</v>
      </c>
      <c r="M18" s="676" t="s">
        <v>6</v>
      </c>
      <c r="N18" s="87">
        <f t="shared" si="3"/>
        <v>-0.16500000000000001</v>
      </c>
      <c r="O18" s="196" t="s">
        <v>7</v>
      </c>
      <c r="P18" s="87">
        <f t="shared" si="4"/>
        <v>2.9000000000000001E-2</v>
      </c>
      <c r="Q18" s="686" t="s">
        <v>6</v>
      </c>
      <c r="R18" s="88">
        <f t="shared" si="5"/>
        <v>-0.157</v>
      </c>
      <c r="S18" s="232" t="e">
        <f>((I18/F18)*100/#REF!)-100%</f>
        <v>#REF!</v>
      </c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</row>
    <row r="19" spans="1:34" s="7" customFormat="1" ht="24.95" customHeight="1" thickBot="1" x14ac:dyDescent="0.25">
      <c r="A19" s="241"/>
      <c r="B19" s="89"/>
      <c r="C19" s="90" t="s">
        <v>175</v>
      </c>
      <c r="D19" s="91">
        <f>D18/F18</f>
        <v>0.96199999999999997</v>
      </c>
      <c r="E19" s="91">
        <f>E18/F18</f>
        <v>3.7999999999999999E-2</v>
      </c>
      <c r="F19" s="92">
        <f t="shared" si="6"/>
        <v>1</v>
      </c>
      <c r="G19" s="657">
        <f>G18/I18</f>
        <v>0.95399999999999996</v>
      </c>
      <c r="H19" s="91">
        <f>H18/I18</f>
        <v>4.5999999999999999E-2</v>
      </c>
      <c r="I19" s="658">
        <f>G19+H19</f>
        <v>1</v>
      </c>
      <c r="J19" s="639">
        <f>J18/L18</f>
        <v>1.0069999999999999</v>
      </c>
      <c r="K19" s="91">
        <f>K18/L18</f>
        <v>-7.0000000000000001E-3</v>
      </c>
      <c r="L19" s="92">
        <f>J19+K19</f>
        <v>1</v>
      </c>
      <c r="M19" s="677"/>
      <c r="N19" s="93"/>
      <c r="O19" s="108"/>
      <c r="P19" s="93"/>
      <c r="Q19" s="687"/>
      <c r="R19" s="91"/>
      <c r="S19" s="230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</row>
    <row r="20" spans="1:34" s="6" customFormat="1" ht="24.95" customHeight="1" thickBot="1" x14ac:dyDescent="0.25">
      <c r="A20" s="240"/>
      <c r="B20" s="82" t="s">
        <v>182</v>
      </c>
      <c r="C20" s="94" t="s">
        <v>183</v>
      </c>
      <c r="D20" s="95">
        <v>8725130</v>
      </c>
      <c r="E20" s="95">
        <v>1036966</v>
      </c>
      <c r="F20" s="96">
        <f t="shared" si="6"/>
        <v>9762096</v>
      </c>
      <c r="G20" s="659">
        <v>8965788</v>
      </c>
      <c r="H20" s="95">
        <v>1089099</v>
      </c>
      <c r="I20" s="660">
        <f t="shared" si="0"/>
        <v>10054887</v>
      </c>
      <c r="J20" s="638">
        <f t="shared" si="1"/>
        <v>240658</v>
      </c>
      <c r="K20" s="85">
        <f>H20-E20</f>
        <v>52133</v>
      </c>
      <c r="L20" s="96">
        <f t="shared" si="2"/>
        <v>292791</v>
      </c>
      <c r="M20" s="677" t="s">
        <v>7</v>
      </c>
      <c r="N20" s="97">
        <f t="shared" si="3"/>
        <v>2.8000000000000001E-2</v>
      </c>
      <c r="O20" s="196" t="s">
        <v>7</v>
      </c>
      <c r="P20" s="97">
        <f t="shared" si="4"/>
        <v>0.05</v>
      </c>
      <c r="Q20" s="688" t="s">
        <v>7</v>
      </c>
      <c r="R20" s="98">
        <f t="shared" si="5"/>
        <v>0.03</v>
      </c>
      <c r="S20" s="233" t="e">
        <f>((I20/F20)*100/#REF!)-100%</f>
        <v>#REF!</v>
      </c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</row>
    <row r="21" spans="1:34" s="7" customFormat="1" ht="24.95" customHeight="1" thickBot="1" x14ac:dyDescent="0.25">
      <c r="A21" s="241"/>
      <c r="B21" s="67"/>
      <c r="C21" s="68" t="s">
        <v>175</v>
      </c>
      <c r="D21" s="69">
        <f>D20/F20</f>
        <v>0.89400000000000002</v>
      </c>
      <c r="E21" s="69">
        <f>E20/F20</f>
        <v>0.106</v>
      </c>
      <c r="F21" s="70">
        <f t="shared" si="6"/>
        <v>1</v>
      </c>
      <c r="G21" s="645">
        <f>G20/I20</f>
        <v>0.89200000000000002</v>
      </c>
      <c r="H21" s="69">
        <f>H20/I20</f>
        <v>0.108</v>
      </c>
      <c r="I21" s="646">
        <f>G21+H21</f>
        <v>1</v>
      </c>
      <c r="J21" s="634">
        <f>J20/L20</f>
        <v>0.82199999999999995</v>
      </c>
      <c r="K21" s="69">
        <f>K20/L20</f>
        <v>0.17799999999999999</v>
      </c>
      <c r="L21" s="70">
        <f>J21+K21</f>
        <v>1</v>
      </c>
      <c r="M21" s="672"/>
      <c r="N21" s="71"/>
      <c r="O21" s="105"/>
      <c r="P21" s="71"/>
      <c r="Q21" s="681"/>
      <c r="R21" s="69"/>
      <c r="S21" s="230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</row>
    <row r="22" spans="1:34" s="5" customFormat="1" ht="24.95" customHeight="1" thickTop="1" thickBot="1" x14ac:dyDescent="0.25">
      <c r="A22" s="239"/>
      <c r="B22" s="623" t="s">
        <v>184</v>
      </c>
      <c r="C22" s="619" t="s">
        <v>185</v>
      </c>
      <c r="D22" s="611">
        <v>2277737</v>
      </c>
      <c r="E22" s="611">
        <v>0</v>
      </c>
      <c r="F22" s="624">
        <f t="shared" si="6"/>
        <v>2277737</v>
      </c>
      <c r="G22" s="641">
        <v>2997394</v>
      </c>
      <c r="H22" s="611">
        <v>0</v>
      </c>
      <c r="I22" s="642">
        <f t="shared" si="0"/>
        <v>2997394</v>
      </c>
      <c r="J22" s="632">
        <f>G22-D22</f>
        <v>719657</v>
      </c>
      <c r="K22" s="612">
        <f t="shared" si="1"/>
        <v>0</v>
      </c>
      <c r="L22" s="624">
        <f t="shared" si="2"/>
        <v>719657</v>
      </c>
      <c r="M22" s="670" t="s">
        <v>7</v>
      </c>
      <c r="N22" s="625">
        <f t="shared" si="3"/>
        <v>0.316</v>
      </c>
      <c r="O22" s="626"/>
      <c r="P22" s="627"/>
      <c r="Q22" s="679" t="s">
        <v>7</v>
      </c>
      <c r="R22" s="628">
        <f t="shared" si="5"/>
        <v>0.316</v>
      </c>
      <c r="S22" s="234" t="e">
        <f>((I22/F22)*100/#REF!)-100%</f>
        <v>#REF!</v>
      </c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</row>
    <row r="23" spans="1:34" s="6" customFormat="1" ht="24.95" customHeight="1" thickTop="1" thickBot="1" x14ac:dyDescent="0.25">
      <c r="A23" s="240"/>
      <c r="B23" s="99" t="s">
        <v>186</v>
      </c>
      <c r="C23" s="200" t="s">
        <v>187</v>
      </c>
      <c r="D23" s="100">
        <v>1408</v>
      </c>
      <c r="E23" s="100">
        <v>0</v>
      </c>
      <c r="F23" s="631">
        <f t="shared" si="6"/>
        <v>1408</v>
      </c>
      <c r="G23" s="661">
        <v>1581</v>
      </c>
      <c r="H23" s="662">
        <v>0</v>
      </c>
      <c r="I23" s="663">
        <f t="shared" si="0"/>
        <v>1581</v>
      </c>
      <c r="J23" s="640">
        <f t="shared" si="1"/>
        <v>173</v>
      </c>
      <c r="K23" s="101">
        <f t="shared" si="1"/>
        <v>0</v>
      </c>
      <c r="L23" s="102">
        <f t="shared" si="2"/>
        <v>173</v>
      </c>
      <c r="M23" s="673" t="s">
        <v>7</v>
      </c>
      <c r="N23" s="103">
        <f t="shared" si="3"/>
        <v>0.123</v>
      </c>
      <c r="O23" s="109"/>
      <c r="P23" s="103"/>
      <c r="Q23" s="689" t="s">
        <v>7</v>
      </c>
      <c r="R23" s="104">
        <f t="shared" si="5"/>
        <v>0.123</v>
      </c>
      <c r="S23" s="232" t="e">
        <f>((I23/F23)*100/#REF!)-100%</f>
        <v>#REF!</v>
      </c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</row>
    <row r="24" spans="1:34" s="110" customFormat="1" ht="24.95" customHeight="1" thickTop="1" thickBot="1" x14ac:dyDescent="0.25">
      <c r="A24" s="244"/>
      <c r="B24" s="706"/>
      <c r="C24" s="707" t="s">
        <v>4</v>
      </c>
      <c r="D24" s="708">
        <f t="shared" ref="D24:L24" si="7">D7+D10+D12+D22+D23</f>
        <v>115520554</v>
      </c>
      <c r="E24" s="708">
        <f t="shared" si="7"/>
        <v>22834322</v>
      </c>
      <c r="F24" s="708">
        <f t="shared" si="7"/>
        <v>138354876</v>
      </c>
      <c r="G24" s="708">
        <f t="shared" si="7"/>
        <v>121520417</v>
      </c>
      <c r="H24" s="708">
        <f t="shared" si="7"/>
        <v>23675678</v>
      </c>
      <c r="I24" s="708">
        <f t="shared" si="7"/>
        <v>145196095</v>
      </c>
      <c r="J24" s="709">
        <f t="shared" si="7"/>
        <v>5999863</v>
      </c>
      <c r="K24" s="709">
        <f t="shared" si="7"/>
        <v>841356</v>
      </c>
      <c r="L24" s="710">
        <f t="shared" si="7"/>
        <v>6841219</v>
      </c>
      <c r="M24" s="711" t="s">
        <v>7</v>
      </c>
      <c r="N24" s="712">
        <f t="shared" si="3"/>
        <v>5.1999999999999998E-2</v>
      </c>
      <c r="O24" s="713" t="s">
        <v>7</v>
      </c>
      <c r="P24" s="712">
        <f t="shared" si="4"/>
        <v>3.6999999999999998E-2</v>
      </c>
      <c r="Q24" s="714" t="s">
        <v>7</v>
      </c>
      <c r="R24" s="715">
        <f t="shared" si="5"/>
        <v>4.9000000000000002E-2</v>
      </c>
      <c r="S24" s="235" t="e">
        <f>((I24/F24)*100/#REF!)-100%</f>
        <v>#REF!</v>
      </c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</row>
    <row r="25" spans="1:34" ht="13.5" thickTop="1" x14ac:dyDescent="0.2"/>
  </sheetData>
  <mergeCells count="22">
    <mergeCell ref="S4:S5"/>
    <mergeCell ref="B2:R2"/>
    <mergeCell ref="B3:C3"/>
    <mergeCell ref="D4:F4"/>
    <mergeCell ref="G4:I4"/>
    <mergeCell ref="J4:L4"/>
    <mergeCell ref="M4:R4"/>
    <mergeCell ref="J3:L3"/>
    <mergeCell ref="B4:B6"/>
    <mergeCell ref="C4:C6"/>
    <mergeCell ref="D5:D6"/>
    <mergeCell ref="E5:E6"/>
    <mergeCell ref="F5:F6"/>
    <mergeCell ref="G5:G6"/>
    <mergeCell ref="N5:N6"/>
    <mergeCell ref="P5:P6"/>
    <mergeCell ref="R5:R6"/>
    <mergeCell ref="H5:H6"/>
    <mergeCell ref="I5:I6"/>
    <mergeCell ref="J5:J6"/>
    <mergeCell ref="K5:K6"/>
    <mergeCell ref="L5:L6"/>
  </mergeCells>
  <printOptions horizontalCentered="1" verticalCentered="1"/>
  <pageMargins left="0" right="0" top="0" bottom="0" header="0" footer="0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1"/>
  <sheetViews>
    <sheetView zoomScaleNormal="100" workbookViewId="0">
      <selection activeCell="M23" sqref="M23"/>
    </sheetView>
  </sheetViews>
  <sheetFormatPr defaultRowHeight="13.5" x14ac:dyDescent="0.25"/>
  <cols>
    <col min="1" max="1" width="9" style="245"/>
    <col min="2" max="2" width="3.625" style="259" customWidth="1"/>
    <col min="3" max="3" width="49.375" style="258" customWidth="1"/>
    <col min="4" max="4" width="10.125" style="258" customWidth="1"/>
    <col min="5" max="5" width="9.625" style="245" customWidth="1"/>
    <col min="6" max="6" width="8.5" style="245" bestFit="1" customWidth="1"/>
    <col min="7" max="7" width="2.5" style="829" bestFit="1" customWidth="1"/>
    <col min="8" max="8" width="6.875" style="245" bestFit="1" customWidth="1"/>
    <col min="9" max="9" width="6.875" style="246" bestFit="1" customWidth="1"/>
    <col min="10" max="11" width="7.625" style="246" bestFit="1" customWidth="1"/>
    <col min="12" max="13" width="7.625" style="246" customWidth="1"/>
    <col min="14" max="14" width="7.625" style="246" bestFit="1" customWidth="1"/>
    <col min="15" max="15" width="7.75" style="246" bestFit="1" customWidth="1"/>
    <col min="16" max="23" width="6.875" style="246" bestFit="1" customWidth="1"/>
    <col min="24" max="28" width="6.875" style="245" bestFit="1" customWidth="1"/>
    <col min="29" max="16384" width="9" style="245"/>
  </cols>
  <sheetData>
    <row r="1" spans="2:23" ht="30.75" customHeight="1" x14ac:dyDescent="0.25">
      <c r="B1" s="913" t="s">
        <v>135</v>
      </c>
      <c r="C1" s="913"/>
      <c r="D1" s="913"/>
      <c r="E1" s="913"/>
      <c r="F1" s="913"/>
      <c r="G1" s="913"/>
      <c r="H1" s="913"/>
    </row>
    <row r="2" spans="2:23" s="247" customFormat="1" ht="13.5" customHeight="1" thickBot="1" x14ac:dyDescent="0.25">
      <c r="B2" s="962" t="s">
        <v>136</v>
      </c>
      <c r="C2" s="962"/>
      <c r="D2" s="287"/>
      <c r="E2" s="963" t="s">
        <v>1</v>
      </c>
      <c r="F2" s="963"/>
      <c r="G2" s="817"/>
      <c r="H2" s="204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2:23" s="247" customFormat="1" ht="32.25" customHeight="1" thickTop="1" x14ac:dyDescent="0.2">
      <c r="B3" s="964" t="s">
        <v>121</v>
      </c>
      <c r="C3" s="966" t="s">
        <v>137</v>
      </c>
      <c r="D3" s="968" t="s">
        <v>138</v>
      </c>
      <c r="E3" s="970" t="s">
        <v>139</v>
      </c>
      <c r="F3" s="972" t="s">
        <v>140</v>
      </c>
      <c r="G3" s="755" t="s">
        <v>7</v>
      </c>
      <c r="H3" s="974" t="s">
        <v>141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</row>
    <row r="4" spans="2:23" s="247" customFormat="1" ht="36.75" customHeight="1" thickBot="1" x14ac:dyDescent="0.25">
      <c r="B4" s="965"/>
      <c r="C4" s="967"/>
      <c r="D4" s="969"/>
      <c r="E4" s="971"/>
      <c r="F4" s="973"/>
      <c r="G4" s="818" t="s">
        <v>6</v>
      </c>
      <c r="H4" s="975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</row>
    <row r="5" spans="2:23" s="249" customFormat="1" ht="21.95" customHeight="1" thickTop="1" x14ac:dyDescent="0.2">
      <c r="B5" s="275">
        <v>1</v>
      </c>
      <c r="C5" s="284" t="s">
        <v>142</v>
      </c>
      <c r="D5" s="726">
        <v>59730564</v>
      </c>
      <c r="E5" s="727">
        <v>61108067</v>
      </c>
      <c r="F5" s="728">
        <f t="shared" ref="F5:F30" si="0">E5-D5</f>
        <v>1377503</v>
      </c>
      <c r="G5" s="819" t="s">
        <v>7</v>
      </c>
      <c r="H5" s="734">
        <f>E5/D5-100%</f>
        <v>2.3E-2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</row>
    <row r="6" spans="2:23" s="249" customFormat="1" ht="21.95" customHeight="1" x14ac:dyDescent="0.2">
      <c r="B6" s="724">
        <f t="shared" ref="B6:B29" si="1">1+B5</f>
        <v>2</v>
      </c>
      <c r="C6" s="725" t="s">
        <v>143</v>
      </c>
      <c r="D6" s="729">
        <v>4560829</v>
      </c>
      <c r="E6" s="730">
        <v>6748021</v>
      </c>
      <c r="F6" s="731">
        <f t="shared" si="0"/>
        <v>2187192</v>
      </c>
      <c r="G6" s="820" t="s">
        <v>7</v>
      </c>
      <c r="H6" s="735">
        <f t="shared" ref="H6:H30" si="2">E6/D6-100%</f>
        <v>0.48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</row>
    <row r="7" spans="2:23" ht="27.95" customHeight="1" x14ac:dyDescent="0.25">
      <c r="B7" s="279">
        <f t="shared" si="1"/>
        <v>3</v>
      </c>
      <c r="C7" s="285" t="s">
        <v>353</v>
      </c>
      <c r="D7" s="716">
        <v>1773688</v>
      </c>
      <c r="E7" s="721">
        <v>1626593</v>
      </c>
      <c r="F7" s="718">
        <f t="shared" si="0"/>
        <v>-147095</v>
      </c>
      <c r="G7" s="821" t="s">
        <v>6</v>
      </c>
      <c r="H7" s="736">
        <f t="shared" si="2"/>
        <v>-8.3000000000000004E-2</v>
      </c>
    </row>
    <row r="8" spans="2:23" s="249" customFormat="1" ht="21.95" customHeight="1" x14ac:dyDescent="0.2">
      <c r="B8" s="724">
        <f t="shared" si="1"/>
        <v>4</v>
      </c>
      <c r="C8" s="725" t="s">
        <v>145</v>
      </c>
      <c r="D8" s="729">
        <v>1413860</v>
      </c>
      <c r="E8" s="730">
        <v>1484376</v>
      </c>
      <c r="F8" s="731">
        <f t="shared" si="0"/>
        <v>70516</v>
      </c>
      <c r="G8" s="820" t="s">
        <v>7</v>
      </c>
      <c r="H8" s="735">
        <f t="shared" si="2"/>
        <v>0.05</v>
      </c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</row>
    <row r="9" spans="2:23" s="249" customFormat="1" ht="27.95" customHeight="1" x14ac:dyDescent="0.2">
      <c r="B9" s="275">
        <f t="shared" si="1"/>
        <v>5</v>
      </c>
      <c r="C9" s="278" t="s">
        <v>146</v>
      </c>
      <c r="D9" s="292">
        <v>1177893</v>
      </c>
      <c r="E9" s="722">
        <v>1256959</v>
      </c>
      <c r="F9" s="719">
        <f t="shared" si="0"/>
        <v>79066</v>
      </c>
      <c r="G9" s="822" t="s">
        <v>7</v>
      </c>
      <c r="H9" s="277">
        <f t="shared" si="2"/>
        <v>6.7000000000000004E-2</v>
      </c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</row>
    <row r="10" spans="2:23" s="249" customFormat="1" ht="27.95" customHeight="1" x14ac:dyDescent="0.2">
      <c r="B10" s="724">
        <f t="shared" si="1"/>
        <v>6</v>
      </c>
      <c r="C10" s="725" t="s">
        <v>147</v>
      </c>
      <c r="D10" s="729">
        <v>291717</v>
      </c>
      <c r="E10" s="730">
        <v>919056</v>
      </c>
      <c r="F10" s="731">
        <f t="shared" si="0"/>
        <v>627339</v>
      </c>
      <c r="G10" s="820" t="s">
        <v>7</v>
      </c>
      <c r="H10" s="735">
        <f t="shared" si="2"/>
        <v>2.1509999999999998</v>
      </c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</row>
    <row r="11" spans="2:23" s="249" customFormat="1" ht="27.95" customHeight="1" x14ac:dyDescent="0.2">
      <c r="B11" s="275">
        <f t="shared" si="1"/>
        <v>7</v>
      </c>
      <c r="C11" s="278" t="s">
        <v>148</v>
      </c>
      <c r="D11" s="292">
        <v>978739</v>
      </c>
      <c r="E11" s="722">
        <v>842098</v>
      </c>
      <c r="F11" s="719">
        <f t="shared" si="0"/>
        <v>-136641</v>
      </c>
      <c r="G11" s="823" t="s">
        <v>6</v>
      </c>
      <c r="H11" s="277">
        <f t="shared" si="2"/>
        <v>-0.14000000000000001</v>
      </c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</row>
    <row r="12" spans="2:23" s="249" customFormat="1" ht="27.95" customHeight="1" x14ac:dyDescent="0.2">
      <c r="B12" s="724">
        <f t="shared" si="1"/>
        <v>8</v>
      </c>
      <c r="C12" s="725" t="s">
        <v>149</v>
      </c>
      <c r="D12" s="729">
        <v>792541</v>
      </c>
      <c r="E12" s="730">
        <v>771981</v>
      </c>
      <c r="F12" s="731">
        <f t="shared" si="0"/>
        <v>-20560</v>
      </c>
      <c r="G12" s="824" t="s">
        <v>6</v>
      </c>
      <c r="H12" s="735">
        <f t="shared" si="2"/>
        <v>-2.5999999999999999E-2</v>
      </c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</row>
    <row r="13" spans="2:23" s="249" customFormat="1" ht="27.95" customHeight="1" x14ac:dyDescent="0.2">
      <c r="B13" s="275">
        <f t="shared" si="1"/>
        <v>9</v>
      </c>
      <c r="C13" s="276" t="s">
        <v>150</v>
      </c>
      <c r="D13" s="292">
        <v>531244</v>
      </c>
      <c r="E13" s="722">
        <v>646456</v>
      </c>
      <c r="F13" s="719">
        <f t="shared" si="0"/>
        <v>115212</v>
      </c>
      <c r="G13" s="822" t="s">
        <v>7</v>
      </c>
      <c r="H13" s="277">
        <f t="shared" si="2"/>
        <v>0.217</v>
      </c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</row>
    <row r="14" spans="2:23" s="249" customFormat="1" ht="38.25" x14ac:dyDescent="0.2">
      <c r="B14" s="732">
        <f t="shared" si="1"/>
        <v>10</v>
      </c>
      <c r="C14" s="733" t="s">
        <v>354</v>
      </c>
      <c r="D14" s="737">
        <v>658965</v>
      </c>
      <c r="E14" s="738">
        <v>576890</v>
      </c>
      <c r="F14" s="739">
        <f t="shared" si="0"/>
        <v>-82075</v>
      </c>
      <c r="G14" s="825" t="s">
        <v>6</v>
      </c>
      <c r="H14" s="740">
        <f t="shared" si="2"/>
        <v>-0.125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</row>
    <row r="15" spans="2:23" s="249" customFormat="1" ht="27.95" customHeight="1" x14ac:dyDescent="0.2">
      <c r="B15" s="275">
        <f t="shared" si="1"/>
        <v>11</v>
      </c>
      <c r="C15" s="286" t="s">
        <v>56</v>
      </c>
      <c r="D15" s="292">
        <v>556434</v>
      </c>
      <c r="E15" s="722">
        <v>565631</v>
      </c>
      <c r="F15" s="719">
        <f t="shared" si="0"/>
        <v>9197</v>
      </c>
      <c r="G15" s="822" t="s">
        <v>7</v>
      </c>
      <c r="H15" s="277">
        <f t="shared" si="2"/>
        <v>1.7000000000000001E-2</v>
      </c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</row>
    <row r="16" spans="2:23" s="249" customFormat="1" ht="38.25" customHeight="1" x14ac:dyDescent="0.2">
      <c r="B16" s="732">
        <f t="shared" si="1"/>
        <v>12</v>
      </c>
      <c r="C16" s="733" t="s">
        <v>352</v>
      </c>
      <c r="D16" s="737">
        <v>296654</v>
      </c>
      <c r="E16" s="738">
        <v>370848</v>
      </c>
      <c r="F16" s="739">
        <f t="shared" si="0"/>
        <v>74194</v>
      </c>
      <c r="G16" s="830" t="s">
        <v>7</v>
      </c>
      <c r="H16" s="740">
        <f t="shared" si="2"/>
        <v>0.25</v>
      </c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</row>
    <row r="17" spans="1:23" s="249" customFormat="1" ht="27.95" customHeight="1" x14ac:dyDescent="0.2">
      <c r="B17" s="275">
        <f t="shared" si="1"/>
        <v>13</v>
      </c>
      <c r="C17" s="276" t="s">
        <v>153</v>
      </c>
      <c r="D17" s="292">
        <v>238299</v>
      </c>
      <c r="E17" s="722">
        <v>325456</v>
      </c>
      <c r="F17" s="719">
        <f t="shared" si="0"/>
        <v>87157</v>
      </c>
      <c r="G17" s="822" t="s">
        <v>7</v>
      </c>
      <c r="H17" s="277">
        <f t="shared" si="2"/>
        <v>0.36599999999999999</v>
      </c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</row>
    <row r="18" spans="1:23" s="249" customFormat="1" ht="27.95" customHeight="1" x14ac:dyDescent="0.2">
      <c r="B18" s="724">
        <f t="shared" si="1"/>
        <v>14</v>
      </c>
      <c r="C18" s="725" t="s">
        <v>154</v>
      </c>
      <c r="D18" s="729">
        <v>242546</v>
      </c>
      <c r="E18" s="730">
        <v>283473</v>
      </c>
      <c r="F18" s="731">
        <f t="shared" si="0"/>
        <v>40927</v>
      </c>
      <c r="G18" s="820" t="s">
        <v>7</v>
      </c>
      <c r="H18" s="735">
        <f t="shared" si="2"/>
        <v>0.16900000000000001</v>
      </c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</row>
    <row r="19" spans="1:23" s="249" customFormat="1" ht="27.95" customHeight="1" x14ac:dyDescent="0.2">
      <c r="B19" s="275">
        <f t="shared" si="1"/>
        <v>15</v>
      </c>
      <c r="C19" s="278" t="s">
        <v>155</v>
      </c>
      <c r="D19" s="292">
        <v>290375</v>
      </c>
      <c r="E19" s="722">
        <v>279142</v>
      </c>
      <c r="F19" s="719">
        <f t="shared" si="0"/>
        <v>-11233</v>
      </c>
      <c r="G19" s="823" t="s">
        <v>6</v>
      </c>
      <c r="H19" s="277">
        <f t="shared" si="2"/>
        <v>-3.9E-2</v>
      </c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</row>
    <row r="20" spans="1:23" s="249" customFormat="1" ht="28.5" customHeight="1" x14ac:dyDescent="0.2">
      <c r="B20" s="732">
        <f t="shared" si="1"/>
        <v>16</v>
      </c>
      <c r="C20" s="733" t="s">
        <v>74</v>
      </c>
      <c r="D20" s="737">
        <v>760379</v>
      </c>
      <c r="E20" s="738">
        <v>276615</v>
      </c>
      <c r="F20" s="739">
        <f t="shared" si="0"/>
        <v>-483764</v>
      </c>
      <c r="G20" s="825" t="s">
        <v>6</v>
      </c>
      <c r="H20" s="740">
        <f t="shared" si="2"/>
        <v>-0.63600000000000001</v>
      </c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</row>
    <row r="21" spans="1:23" s="249" customFormat="1" ht="27.95" customHeight="1" x14ac:dyDescent="0.2">
      <c r="B21" s="275">
        <f t="shared" si="1"/>
        <v>17</v>
      </c>
      <c r="C21" s="280" t="s">
        <v>156</v>
      </c>
      <c r="D21" s="292">
        <v>122831</v>
      </c>
      <c r="E21" s="722">
        <v>177536</v>
      </c>
      <c r="F21" s="719">
        <f t="shared" si="0"/>
        <v>54705</v>
      </c>
      <c r="G21" s="822" t="s">
        <v>7</v>
      </c>
      <c r="H21" s="277">
        <f t="shared" si="2"/>
        <v>0.44500000000000001</v>
      </c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</row>
    <row r="22" spans="1:23" s="249" customFormat="1" ht="27.95" customHeight="1" x14ac:dyDescent="0.2">
      <c r="B22" s="724">
        <f t="shared" si="1"/>
        <v>18</v>
      </c>
      <c r="C22" s="725" t="s">
        <v>157</v>
      </c>
      <c r="D22" s="729">
        <v>156665</v>
      </c>
      <c r="E22" s="730">
        <v>166754</v>
      </c>
      <c r="F22" s="731">
        <f t="shared" si="0"/>
        <v>10089</v>
      </c>
      <c r="G22" s="820" t="s">
        <v>7</v>
      </c>
      <c r="H22" s="735">
        <f t="shared" si="2"/>
        <v>6.4000000000000001E-2</v>
      </c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</row>
    <row r="23" spans="1:23" s="249" customFormat="1" ht="25.5" x14ac:dyDescent="0.2">
      <c r="B23" s="279">
        <f t="shared" si="1"/>
        <v>19</v>
      </c>
      <c r="C23" s="285" t="s">
        <v>158</v>
      </c>
      <c r="D23" s="741">
        <v>161855</v>
      </c>
      <c r="E23" s="742">
        <v>164882</v>
      </c>
      <c r="F23" s="743">
        <f t="shared" si="0"/>
        <v>3027</v>
      </c>
      <c r="G23" s="826" t="s">
        <v>7</v>
      </c>
      <c r="H23" s="744">
        <f t="shared" si="2"/>
        <v>1.9E-2</v>
      </c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</row>
    <row r="24" spans="1:23" s="249" customFormat="1" ht="25.5" x14ac:dyDescent="0.2">
      <c r="B24" s="732">
        <f t="shared" si="1"/>
        <v>20</v>
      </c>
      <c r="C24" s="745" t="s">
        <v>355</v>
      </c>
      <c r="D24" s="737">
        <v>53383</v>
      </c>
      <c r="E24" s="738">
        <v>99271</v>
      </c>
      <c r="F24" s="739">
        <f t="shared" si="0"/>
        <v>45888</v>
      </c>
      <c r="G24" s="830" t="s">
        <v>7</v>
      </c>
      <c r="H24" s="740">
        <f t="shared" si="2"/>
        <v>0.86</v>
      </c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</row>
    <row r="25" spans="1:23" s="249" customFormat="1" ht="27.95" customHeight="1" x14ac:dyDescent="0.2">
      <c r="B25" s="275">
        <f t="shared" si="1"/>
        <v>21</v>
      </c>
      <c r="C25" s="276" t="s">
        <v>159</v>
      </c>
      <c r="D25" s="292">
        <v>47934</v>
      </c>
      <c r="E25" s="722">
        <v>87056</v>
      </c>
      <c r="F25" s="719">
        <f t="shared" si="0"/>
        <v>39122</v>
      </c>
      <c r="G25" s="822" t="s">
        <v>7</v>
      </c>
      <c r="H25" s="277">
        <f t="shared" si="2"/>
        <v>0.81599999999999995</v>
      </c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</row>
    <row r="26" spans="1:23" s="249" customFormat="1" ht="27.95" customHeight="1" x14ac:dyDescent="0.2">
      <c r="B26" s="724">
        <f t="shared" si="1"/>
        <v>22</v>
      </c>
      <c r="C26" s="725" t="s">
        <v>160</v>
      </c>
      <c r="D26" s="729">
        <v>101729</v>
      </c>
      <c r="E26" s="730">
        <v>67262</v>
      </c>
      <c r="F26" s="731">
        <f t="shared" si="0"/>
        <v>-34467</v>
      </c>
      <c r="G26" s="824" t="s">
        <v>6</v>
      </c>
      <c r="H26" s="735">
        <f t="shared" si="2"/>
        <v>-0.33900000000000002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</row>
    <row r="27" spans="1:23" s="249" customFormat="1" ht="25.5" x14ac:dyDescent="0.2">
      <c r="B27" s="279">
        <f t="shared" si="1"/>
        <v>23</v>
      </c>
      <c r="C27" s="281" t="s">
        <v>161</v>
      </c>
      <c r="D27" s="741">
        <v>60923</v>
      </c>
      <c r="E27" s="742">
        <v>50237</v>
      </c>
      <c r="F27" s="743">
        <f t="shared" si="0"/>
        <v>-10686</v>
      </c>
      <c r="G27" s="821" t="s">
        <v>6</v>
      </c>
      <c r="H27" s="744">
        <f t="shared" si="2"/>
        <v>-0.17499999999999999</v>
      </c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</row>
    <row r="28" spans="1:23" s="249" customFormat="1" ht="27.95" customHeight="1" x14ac:dyDescent="0.2">
      <c r="B28" s="732">
        <f t="shared" si="1"/>
        <v>24</v>
      </c>
      <c r="C28" s="733" t="s">
        <v>162</v>
      </c>
      <c r="D28" s="737">
        <v>43737</v>
      </c>
      <c r="E28" s="738">
        <v>44826</v>
      </c>
      <c r="F28" s="739">
        <f t="shared" si="0"/>
        <v>1089</v>
      </c>
      <c r="G28" s="830" t="s">
        <v>7</v>
      </c>
      <c r="H28" s="740">
        <f t="shared" si="2"/>
        <v>2.5000000000000001E-2</v>
      </c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</row>
    <row r="29" spans="1:23" s="249" customFormat="1" ht="27.95" customHeight="1" thickBot="1" x14ac:dyDescent="0.25">
      <c r="B29" s="275">
        <f t="shared" si="1"/>
        <v>25</v>
      </c>
      <c r="C29" s="276" t="s">
        <v>163</v>
      </c>
      <c r="D29" s="292">
        <v>317660</v>
      </c>
      <c r="E29" s="722">
        <v>302495</v>
      </c>
      <c r="F29" s="719">
        <f t="shared" si="0"/>
        <v>-15165</v>
      </c>
      <c r="G29" s="827" t="s">
        <v>6</v>
      </c>
      <c r="H29" s="282">
        <f t="shared" si="2"/>
        <v>-4.8000000000000001E-2</v>
      </c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</row>
    <row r="30" spans="1:23" s="251" customFormat="1" ht="27.95" customHeight="1" thickTop="1" thickBot="1" x14ac:dyDescent="0.25">
      <c r="A30" s="252"/>
      <c r="B30" s="274"/>
      <c r="C30" s="272" t="s">
        <v>4</v>
      </c>
      <c r="D30" s="717">
        <f>SUM(D5:D29)</f>
        <v>75361444</v>
      </c>
      <c r="E30" s="723">
        <f>SUM(E5:E29)</f>
        <v>79241981</v>
      </c>
      <c r="F30" s="720">
        <f t="shared" si="0"/>
        <v>3880537</v>
      </c>
      <c r="G30" s="119" t="s">
        <v>7</v>
      </c>
      <c r="H30" s="283">
        <f t="shared" si="2"/>
        <v>5.0999999999999997E-2</v>
      </c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</row>
    <row r="31" spans="1:23" ht="14.25" thickTop="1" x14ac:dyDescent="0.25">
      <c r="B31" s="253"/>
      <c r="C31" s="254"/>
      <c r="D31" s="255"/>
      <c r="E31" s="255"/>
      <c r="F31" s="256"/>
      <c r="G31" s="828"/>
      <c r="H31" s="256"/>
    </row>
    <row r="32" spans="1:23" x14ac:dyDescent="0.25">
      <c r="B32" s="257"/>
    </row>
    <row r="33" spans="2:2" x14ac:dyDescent="0.25">
      <c r="B33" s="257"/>
    </row>
    <row r="34" spans="2:2" x14ac:dyDescent="0.25">
      <c r="B34" s="257"/>
    </row>
    <row r="35" spans="2:2" x14ac:dyDescent="0.25">
      <c r="B35" s="257"/>
    </row>
    <row r="36" spans="2:2" x14ac:dyDescent="0.25">
      <c r="B36" s="257"/>
    </row>
    <row r="37" spans="2:2" x14ac:dyDescent="0.25">
      <c r="B37" s="257"/>
    </row>
    <row r="38" spans="2:2" x14ac:dyDescent="0.25">
      <c r="B38" s="257"/>
    </row>
    <row r="39" spans="2:2" x14ac:dyDescent="0.25">
      <c r="B39" s="257"/>
    </row>
    <row r="40" spans="2:2" x14ac:dyDescent="0.25">
      <c r="B40" s="257"/>
    </row>
    <row r="41" spans="2:2" x14ac:dyDescent="0.25">
      <c r="B41" s="257"/>
    </row>
  </sheetData>
  <mergeCells count="9">
    <mergeCell ref="B1:H1"/>
    <mergeCell ref="B2:C2"/>
    <mergeCell ref="E2:F2"/>
    <mergeCell ref="B3:B4"/>
    <mergeCell ref="C3:C4"/>
    <mergeCell ref="D3:D4"/>
    <mergeCell ref="E3:E4"/>
    <mergeCell ref="F3:F4"/>
    <mergeCell ref="H3:H4"/>
  </mergeCells>
  <printOptions horizontalCentered="1"/>
  <pageMargins left="0" right="0" top="0" bottom="0" header="0.31496062992125984" footer="0.31496062992125984"/>
  <pageSetup paperSize="9"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23"/>
  <sheetViews>
    <sheetView workbookViewId="0">
      <selection activeCell="M13" sqref="M13"/>
    </sheetView>
  </sheetViews>
  <sheetFormatPr defaultRowHeight="16.5" x14ac:dyDescent="0.3"/>
  <cols>
    <col min="1" max="1" width="9" style="262"/>
    <col min="2" max="2" width="2.875" style="271" bestFit="1" customWidth="1"/>
    <col min="3" max="3" width="46.375" style="263" customWidth="1"/>
    <col min="4" max="5" width="9.5" style="264" bestFit="1" customWidth="1"/>
    <col min="6" max="6" width="10.75" style="264" customWidth="1"/>
    <col min="7" max="7" width="3" style="261" bestFit="1" customWidth="1"/>
    <col min="8" max="8" width="7.625" style="264" bestFit="1" customWidth="1"/>
    <col min="9" max="31" width="9" style="262"/>
    <col min="32" max="16384" width="9" style="263"/>
  </cols>
  <sheetData>
    <row r="1" spans="1:31" x14ac:dyDescent="0.3">
      <c r="B1" s="976" t="s">
        <v>118</v>
      </c>
      <c r="C1" s="976"/>
      <c r="D1" s="976"/>
      <c r="E1" s="976"/>
      <c r="F1" s="976"/>
      <c r="G1" s="976"/>
      <c r="H1" s="976"/>
    </row>
    <row r="2" spans="1:31" ht="17.25" thickBot="1" x14ac:dyDescent="0.35">
      <c r="B2" s="746" t="s">
        <v>119</v>
      </c>
      <c r="C2" s="747"/>
      <c r="D2" s="748"/>
      <c r="E2" s="748"/>
      <c r="F2" s="977" t="s">
        <v>120</v>
      </c>
      <c r="G2" s="977"/>
      <c r="H2" s="977"/>
    </row>
    <row r="3" spans="1:31" ht="38.25" customHeight="1" thickTop="1" x14ac:dyDescent="0.3">
      <c r="B3" s="964" t="s">
        <v>121</v>
      </c>
      <c r="C3" s="978" t="s">
        <v>338</v>
      </c>
      <c r="D3" s="980" t="s">
        <v>12</v>
      </c>
      <c r="E3" s="982" t="s">
        <v>5</v>
      </c>
      <c r="F3" s="984" t="s">
        <v>0</v>
      </c>
      <c r="G3" s="755" t="s">
        <v>7</v>
      </c>
      <c r="H3" s="986" t="s">
        <v>14</v>
      </c>
    </row>
    <row r="4" spans="1:31" ht="50.25" customHeight="1" thickBot="1" x14ac:dyDescent="0.35">
      <c r="B4" s="965"/>
      <c r="C4" s="979"/>
      <c r="D4" s="981"/>
      <c r="E4" s="983"/>
      <c r="F4" s="985"/>
      <c r="G4" s="756" t="s">
        <v>6</v>
      </c>
      <c r="H4" s="987"/>
    </row>
    <row r="5" spans="1:31" s="266" customFormat="1" ht="21.95" customHeight="1" thickTop="1" x14ac:dyDescent="0.2">
      <c r="A5" s="265"/>
      <c r="B5" s="288">
        <v>1</v>
      </c>
      <c r="C5" s="289" t="s">
        <v>122</v>
      </c>
      <c r="D5" s="290">
        <v>35263864</v>
      </c>
      <c r="E5" s="763">
        <v>34567418</v>
      </c>
      <c r="F5" s="760">
        <f t="shared" ref="F5:F22" si="0">E5-D5</f>
        <v>-696446</v>
      </c>
      <c r="G5" s="749" t="s">
        <v>6</v>
      </c>
      <c r="H5" s="750">
        <f>E5/D5-100%</f>
        <v>-0.02</v>
      </c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</row>
    <row r="6" spans="1:31" s="266" customFormat="1" ht="21.95" customHeight="1" x14ac:dyDescent="0.2">
      <c r="A6" s="265"/>
      <c r="B6" s="757">
        <v>2</v>
      </c>
      <c r="C6" s="725" t="s">
        <v>123</v>
      </c>
      <c r="D6" s="729">
        <v>12550853</v>
      </c>
      <c r="E6" s="730">
        <v>12063192</v>
      </c>
      <c r="F6" s="731">
        <f t="shared" si="0"/>
        <v>-487661</v>
      </c>
      <c r="G6" s="590" t="s">
        <v>6</v>
      </c>
      <c r="H6" s="735">
        <f t="shared" ref="H6:H22" si="1">E6/D6-100%</f>
        <v>-3.9E-2</v>
      </c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</row>
    <row r="7" spans="1:31" s="266" customFormat="1" ht="21.95" customHeight="1" x14ac:dyDescent="0.2">
      <c r="A7" s="265"/>
      <c r="B7" s="291">
        <v>3</v>
      </c>
      <c r="C7" s="280" t="s">
        <v>124</v>
      </c>
      <c r="D7" s="292">
        <v>6339798</v>
      </c>
      <c r="E7" s="722">
        <v>9657630</v>
      </c>
      <c r="F7" s="761">
        <f t="shared" si="0"/>
        <v>3317832</v>
      </c>
      <c r="G7" s="219" t="s">
        <v>7</v>
      </c>
      <c r="H7" s="751">
        <f t="shared" si="1"/>
        <v>0.52300000000000002</v>
      </c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</row>
    <row r="8" spans="1:31" s="266" customFormat="1" ht="21.95" customHeight="1" x14ac:dyDescent="0.2">
      <c r="A8" s="265"/>
      <c r="B8" s="757">
        <v>4</v>
      </c>
      <c r="C8" s="725" t="s">
        <v>125</v>
      </c>
      <c r="D8" s="729">
        <v>2825290</v>
      </c>
      <c r="E8" s="730">
        <v>2672654</v>
      </c>
      <c r="F8" s="731">
        <f t="shared" si="0"/>
        <v>-152636</v>
      </c>
      <c r="G8" s="590" t="s">
        <v>6</v>
      </c>
      <c r="H8" s="735">
        <f t="shared" si="1"/>
        <v>-5.3999999999999999E-2</v>
      </c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</row>
    <row r="9" spans="1:31" s="266" customFormat="1" ht="21.95" customHeight="1" x14ac:dyDescent="0.2">
      <c r="A9" s="265"/>
      <c r="B9" s="291">
        <v>5</v>
      </c>
      <c r="C9" s="280" t="s">
        <v>356</v>
      </c>
      <c r="D9" s="292">
        <v>2579571</v>
      </c>
      <c r="E9" s="722">
        <v>2005754</v>
      </c>
      <c r="F9" s="761">
        <f t="shared" si="0"/>
        <v>-573817</v>
      </c>
      <c r="G9" s="601" t="s">
        <v>6</v>
      </c>
      <c r="H9" s="751">
        <f t="shared" si="1"/>
        <v>-0.222</v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</row>
    <row r="10" spans="1:31" s="266" customFormat="1" ht="21.95" customHeight="1" x14ac:dyDescent="0.2">
      <c r="A10" s="265"/>
      <c r="B10" s="757">
        <v>6</v>
      </c>
      <c r="C10" s="725" t="s">
        <v>126</v>
      </c>
      <c r="D10" s="729">
        <v>4384</v>
      </c>
      <c r="E10" s="730">
        <v>98951</v>
      </c>
      <c r="F10" s="731">
        <f t="shared" si="0"/>
        <v>94567</v>
      </c>
      <c r="G10" s="586" t="s">
        <v>7</v>
      </c>
      <c r="H10" s="735">
        <f t="shared" si="1"/>
        <v>21.571000000000002</v>
      </c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</row>
    <row r="11" spans="1:31" s="266" customFormat="1" ht="21.95" customHeight="1" x14ac:dyDescent="0.2">
      <c r="A11" s="265"/>
      <c r="B11" s="291">
        <v>7</v>
      </c>
      <c r="C11" s="280" t="s">
        <v>127</v>
      </c>
      <c r="D11" s="292">
        <v>56500</v>
      </c>
      <c r="E11" s="722">
        <v>47685</v>
      </c>
      <c r="F11" s="761">
        <f t="shared" si="0"/>
        <v>-8815</v>
      </c>
      <c r="G11" s="601" t="s">
        <v>6</v>
      </c>
      <c r="H11" s="751">
        <f t="shared" si="1"/>
        <v>-0.156</v>
      </c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</row>
    <row r="12" spans="1:31" s="266" customFormat="1" ht="21.95" customHeight="1" x14ac:dyDescent="0.2">
      <c r="A12" s="265"/>
      <c r="B12" s="757">
        <v>8</v>
      </c>
      <c r="C12" s="725" t="s">
        <v>128</v>
      </c>
      <c r="D12" s="729">
        <v>46573</v>
      </c>
      <c r="E12" s="730">
        <v>34051</v>
      </c>
      <c r="F12" s="731">
        <f t="shared" si="0"/>
        <v>-12522</v>
      </c>
      <c r="G12" s="590" t="s">
        <v>6</v>
      </c>
      <c r="H12" s="735">
        <f t="shared" si="1"/>
        <v>-0.26900000000000002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</row>
    <row r="13" spans="1:31" s="266" customFormat="1" ht="21.95" customHeight="1" x14ac:dyDescent="0.2">
      <c r="A13" s="265"/>
      <c r="B13" s="291">
        <v>9</v>
      </c>
      <c r="C13" s="280" t="s">
        <v>129</v>
      </c>
      <c r="D13" s="292">
        <v>23503</v>
      </c>
      <c r="E13" s="722">
        <v>25803</v>
      </c>
      <c r="F13" s="761">
        <f t="shared" si="0"/>
        <v>2300</v>
      </c>
      <c r="G13" s="219" t="s">
        <v>7</v>
      </c>
      <c r="H13" s="751">
        <f t="shared" si="1"/>
        <v>9.8000000000000004E-2</v>
      </c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</row>
    <row r="14" spans="1:31" s="266" customFormat="1" ht="21.95" customHeight="1" x14ac:dyDescent="0.2">
      <c r="A14" s="265"/>
      <c r="B14" s="757">
        <v>10</v>
      </c>
      <c r="C14" s="725" t="s">
        <v>130</v>
      </c>
      <c r="D14" s="729">
        <v>20753</v>
      </c>
      <c r="E14" s="730">
        <v>23145</v>
      </c>
      <c r="F14" s="731">
        <f t="shared" si="0"/>
        <v>2392</v>
      </c>
      <c r="G14" s="586" t="s">
        <v>7</v>
      </c>
      <c r="H14" s="735">
        <f t="shared" si="1"/>
        <v>0.115</v>
      </c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</row>
    <row r="15" spans="1:31" s="266" customFormat="1" ht="21.95" customHeight="1" x14ac:dyDescent="0.2">
      <c r="A15" s="265"/>
      <c r="B15" s="291">
        <v>11</v>
      </c>
      <c r="C15" s="280" t="s">
        <v>131</v>
      </c>
      <c r="D15" s="292">
        <v>1526</v>
      </c>
      <c r="E15" s="722">
        <v>4011</v>
      </c>
      <c r="F15" s="761">
        <f t="shared" si="0"/>
        <v>2485</v>
      </c>
      <c r="G15" s="219" t="s">
        <v>7</v>
      </c>
      <c r="H15" s="751">
        <f t="shared" si="1"/>
        <v>1.6279999999999999</v>
      </c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</row>
    <row r="16" spans="1:31" s="266" customFormat="1" ht="21.95" customHeight="1" x14ac:dyDescent="0.2">
      <c r="A16" s="265"/>
      <c r="B16" s="757">
        <v>12</v>
      </c>
      <c r="C16" s="725" t="s">
        <v>132</v>
      </c>
      <c r="D16" s="729">
        <v>982</v>
      </c>
      <c r="E16" s="730">
        <v>756</v>
      </c>
      <c r="F16" s="731">
        <f t="shared" si="0"/>
        <v>-226</v>
      </c>
      <c r="G16" s="590" t="s">
        <v>6</v>
      </c>
      <c r="H16" s="735">
        <f t="shared" si="1"/>
        <v>-0.23</v>
      </c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</row>
    <row r="17" spans="1:31" s="266" customFormat="1" ht="21.95" customHeight="1" x14ac:dyDescent="0.2">
      <c r="A17" s="265"/>
      <c r="B17" s="291">
        <v>13</v>
      </c>
      <c r="C17" s="280" t="s">
        <v>357</v>
      </c>
      <c r="D17" s="292">
        <v>611</v>
      </c>
      <c r="E17" s="722">
        <v>438</v>
      </c>
      <c r="F17" s="761">
        <f t="shared" si="0"/>
        <v>-173</v>
      </c>
      <c r="G17" s="601" t="s">
        <v>6</v>
      </c>
      <c r="H17" s="751">
        <f t="shared" si="1"/>
        <v>-0.28299999999999997</v>
      </c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</row>
    <row r="18" spans="1:31" s="266" customFormat="1" x14ac:dyDescent="0.2">
      <c r="A18" s="265"/>
      <c r="B18" s="758">
        <v>14</v>
      </c>
      <c r="C18" s="725" t="s">
        <v>133</v>
      </c>
      <c r="D18" s="737">
        <v>74</v>
      </c>
      <c r="E18" s="738">
        <v>16</v>
      </c>
      <c r="F18" s="739">
        <f t="shared" si="0"/>
        <v>-58</v>
      </c>
      <c r="G18" s="759" t="s">
        <v>6</v>
      </c>
      <c r="H18" s="740">
        <f t="shared" si="1"/>
        <v>-0.78400000000000003</v>
      </c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</row>
    <row r="19" spans="1:31" s="266" customFormat="1" ht="21.95" customHeight="1" x14ac:dyDescent="0.2">
      <c r="A19" s="265"/>
      <c r="B19" s="291">
        <v>15</v>
      </c>
      <c r="C19" s="280" t="s">
        <v>134</v>
      </c>
      <c r="D19" s="292">
        <v>0</v>
      </c>
      <c r="E19" s="722">
        <v>-3</v>
      </c>
      <c r="F19" s="761">
        <f t="shared" si="0"/>
        <v>-3</v>
      </c>
      <c r="G19" s="601" t="s">
        <v>6</v>
      </c>
      <c r="H19" s="751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</row>
    <row r="20" spans="1:31" s="266" customFormat="1" ht="25.5" x14ac:dyDescent="0.2">
      <c r="A20" s="265"/>
      <c r="B20" s="758">
        <v>16</v>
      </c>
      <c r="C20" s="733" t="s">
        <v>359</v>
      </c>
      <c r="D20" s="737">
        <v>0</v>
      </c>
      <c r="E20" s="738">
        <v>-13915</v>
      </c>
      <c r="F20" s="739">
        <f t="shared" si="0"/>
        <v>-13915</v>
      </c>
      <c r="G20" s="759" t="s">
        <v>6</v>
      </c>
      <c r="H20" s="740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</row>
    <row r="21" spans="1:31" s="266" customFormat="1" ht="26.25" thickBot="1" x14ac:dyDescent="0.25">
      <c r="A21" s="265"/>
      <c r="B21" s="293">
        <v>17</v>
      </c>
      <c r="C21" s="294" t="s">
        <v>358</v>
      </c>
      <c r="D21" s="752">
        <v>16282</v>
      </c>
      <c r="E21" s="764">
        <v>-79519</v>
      </c>
      <c r="F21" s="762">
        <f t="shared" si="0"/>
        <v>-95801</v>
      </c>
      <c r="G21" s="753" t="s">
        <v>6</v>
      </c>
      <c r="H21" s="754">
        <f t="shared" si="1"/>
        <v>-5.8840000000000003</v>
      </c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</row>
    <row r="22" spans="1:31" s="270" customFormat="1" ht="27.95" customHeight="1" thickTop="1" thickBot="1" x14ac:dyDescent="0.25">
      <c r="A22" s="267"/>
      <c r="B22" s="273"/>
      <c r="C22" s="272" t="s">
        <v>337</v>
      </c>
      <c r="D22" s="268">
        <f>SUM(D5:D21)</f>
        <v>59730564</v>
      </c>
      <c r="E22" s="765">
        <f>SUM(E5:E21)</f>
        <v>61108067</v>
      </c>
      <c r="F22" s="720">
        <f t="shared" si="0"/>
        <v>1377503</v>
      </c>
      <c r="G22" s="119" t="s">
        <v>7</v>
      </c>
      <c r="H22" s="269">
        <f t="shared" si="1"/>
        <v>2.3E-2</v>
      </c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</row>
    <row r="23" spans="1:31" ht="17.25" thickTop="1" x14ac:dyDescent="0.3"/>
  </sheetData>
  <mergeCells count="8">
    <mergeCell ref="B1:H1"/>
    <mergeCell ref="F2:H2"/>
    <mergeCell ref="B3:B4"/>
    <mergeCell ref="C3:C4"/>
    <mergeCell ref="D3:D4"/>
    <mergeCell ref="E3:E4"/>
    <mergeCell ref="F3:F4"/>
    <mergeCell ref="H3:H4"/>
  </mergeCells>
  <printOptions horizontalCentered="1"/>
  <pageMargins left="0" right="0" top="0.74803149606299213" bottom="0" header="0.31496062992125984" footer="0.31496062992125984"/>
  <pageSetup paperSize="9" scale="95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64"/>
  <sheetViews>
    <sheetView showZeros="0" zoomScale="130" zoomScaleNormal="130" workbookViewId="0">
      <selection activeCell="M50" sqref="M50"/>
    </sheetView>
  </sheetViews>
  <sheetFormatPr defaultRowHeight="12.75" x14ac:dyDescent="0.25"/>
  <cols>
    <col min="1" max="1" width="9" style="522"/>
    <col min="2" max="2" width="1.625" style="395" customWidth="1"/>
    <col min="3" max="3" width="5.125" style="396" bestFit="1" customWidth="1"/>
    <col min="4" max="4" width="34.875" style="397" customWidth="1"/>
    <col min="5" max="5" width="8.125" style="295" bestFit="1" customWidth="1"/>
    <col min="6" max="6" width="5.75" style="296" bestFit="1" customWidth="1"/>
    <col min="7" max="7" width="8.125" style="295" bestFit="1" customWidth="1"/>
    <col min="8" max="8" width="5.875" style="296" bestFit="1" customWidth="1"/>
    <col min="9" max="9" width="7.375" style="295" bestFit="1" customWidth="1"/>
    <col min="10" max="10" width="2.5" style="401" bestFit="1" customWidth="1"/>
    <col min="11" max="11" width="5.75" style="296" customWidth="1"/>
    <col min="12" max="14" width="9" style="522"/>
    <col min="15" max="16384" width="9" style="295"/>
  </cols>
  <sheetData>
    <row r="1" spans="1:14" ht="16.5" x14ac:dyDescent="0.3">
      <c r="B1" s="988" t="s">
        <v>8</v>
      </c>
      <c r="C1" s="988"/>
      <c r="D1" s="988"/>
      <c r="E1" s="988"/>
      <c r="F1" s="988"/>
      <c r="G1" s="988"/>
      <c r="H1" s="988"/>
      <c r="I1" s="988"/>
      <c r="J1" s="988"/>
      <c r="K1" s="988"/>
    </row>
    <row r="2" spans="1:14" ht="13.5" thickBot="1" x14ac:dyDescent="0.3">
      <c r="B2" s="989" t="s">
        <v>9</v>
      </c>
      <c r="C2" s="989"/>
      <c r="D2" s="989"/>
      <c r="I2" s="297" t="s">
        <v>1</v>
      </c>
    </row>
    <row r="3" spans="1:14" ht="22.5" customHeight="1" thickTop="1" x14ac:dyDescent="0.25">
      <c r="B3" s="990"/>
      <c r="C3" s="992" t="s">
        <v>10</v>
      </c>
      <c r="D3" s="994" t="s">
        <v>11</v>
      </c>
      <c r="E3" s="996" t="s">
        <v>12</v>
      </c>
      <c r="F3" s="998" t="s">
        <v>13</v>
      </c>
      <c r="G3" s="996" t="s">
        <v>5</v>
      </c>
      <c r="H3" s="1000" t="s">
        <v>13</v>
      </c>
      <c r="I3" s="1002" t="s">
        <v>0</v>
      </c>
      <c r="J3" s="529" t="s">
        <v>7</v>
      </c>
      <c r="K3" s="1004" t="s">
        <v>14</v>
      </c>
    </row>
    <row r="4" spans="1:14" ht="23.25" customHeight="1" thickBot="1" x14ac:dyDescent="0.3">
      <c r="B4" s="991"/>
      <c r="C4" s="993"/>
      <c r="D4" s="995"/>
      <c r="E4" s="997"/>
      <c r="F4" s="999"/>
      <c r="G4" s="997"/>
      <c r="H4" s="1001"/>
      <c r="I4" s="1003"/>
      <c r="J4" s="530" t="s">
        <v>6</v>
      </c>
      <c r="K4" s="1005"/>
      <c r="L4" s="530" t="s">
        <v>7</v>
      </c>
    </row>
    <row r="5" spans="1:14" s="298" customFormat="1" ht="14.25" thickTop="1" thickBot="1" x14ac:dyDescent="0.25">
      <c r="A5" s="523"/>
      <c r="B5" s="766"/>
      <c r="C5" s="767" t="s">
        <v>15</v>
      </c>
      <c r="D5" s="768" t="s">
        <v>16</v>
      </c>
      <c r="E5" s="769">
        <f>E7+E6</f>
        <v>5778182</v>
      </c>
      <c r="F5" s="770">
        <f t="shared" ref="F5:F60" si="0">E5/E$60</f>
        <v>0.217</v>
      </c>
      <c r="G5" s="769">
        <f>G7+G6</f>
        <v>7644067</v>
      </c>
      <c r="H5" s="770">
        <f t="shared" ref="H5:H60" si="1">G5/G$60</f>
        <v>0.25</v>
      </c>
      <c r="I5" s="771">
        <f>G5-E5</f>
        <v>1865885</v>
      </c>
      <c r="J5" s="772" t="s">
        <v>7</v>
      </c>
      <c r="K5" s="770">
        <f>G5/E5-100%</f>
        <v>0.32300000000000001</v>
      </c>
      <c r="L5" s="523"/>
      <c r="M5" s="523"/>
      <c r="N5" s="523"/>
    </row>
    <row r="6" spans="1:14" s="305" customFormat="1" ht="13.5" thickTop="1" x14ac:dyDescent="0.2">
      <c r="A6" s="523"/>
      <c r="B6" s="306"/>
      <c r="C6" s="307" t="s">
        <v>17</v>
      </c>
      <c r="D6" s="308" t="s">
        <v>18</v>
      </c>
      <c r="E6" s="309">
        <v>3398734</v>
      </c>
      <c r="F6" s="310">
        <f t="shared" si="0"/>
        <v>0.128</v>
      </c>
      <c r="G6" s="309">
        <v>5028629</v>
      </c>
      <c r="H6" s="310">
        <f t="shared" si="1"/>
        <v>0.16400000000000001</v>
      </c>
      <c r="I6" s="311">
        <f>G6-E6</f>
        <v>1629895</v>
      </c>
      <c r="J6" s="112" t="s">
        <v>7</v>
      </c>
      <c r="K6" s="310">
        <f t="shared" ref="K6:K60" si="2">G6/E6-100%</f>
        <v>0.48</v>
      </c>
      <c r="L6" s="523"/>
      <c r="M6" s="523"/>
      <c r="N6" s="523"/>
    </row>
    <row r="7" spans="1:14" s="305" customFormat="1" ht="13.5" thickBot="1" x14ac:dyDescent="0.25">
      <c r="A7" s="523"/>
      <c r="B7" s="312"/>
      <c r="C7" s="313" t="s">
        <v>19</v>
      </c>
      <c r="D7" s="314" t="s">
        <v>20</v>
      </c>
      <c r="E7" s="309">
        <v>2379448</v>
      </c>
      <c r="F7" s="310">
        <f t="shared" si="0"/>
        <v>8.8999999999999996E-2</v>
      </c>
      <c r="G7" s="309">
        <v>2615438</v>
      </c>
      <c r="H7" s="310">
        <f t="shared" si="1"/>
        <v>8.5000000000000006E-2</v>
      </c>
      <c r="I7" s="311">
        <f>G7-E7</f>
        <v>235990</v>
      </c>
      <c r="J7" s="113" t="s">
        <v>7</v>
      </c>
      <c r="K7" s="310">
        <f t="shared" si="2"/>
        <v>9.9000000000000005E-2</v>
      </c>
      <c r="L7" s="523"/>
      <c r="M7" s="523"/>
      <c r="N7" s="523"/>
    </row>
    <row r="8" spans="1:14" s="298" customFormat="1" ht="14.25" thickTop="1" thickBot="1" x14ac:dyDescent="0.25">
      <c r="A8" s="523"/>
      <c r="B8" s="766"/>
      <c r="C8" s="767" t="s">
        <v>21</v>
      </c>
      <c r="D8" s="768" t="s">
        <v>22</v>
      </c>
      <c r="E8" s="769">
        <f>E9+E14</f>
        <v>407255</v>
      </c>
      <c r="F8" s="770">
        <f t="shared" si="0"/>
        <v>1.4999999999999999E-2</v>
      </c>
      <c r="G8" s="769">
        <f>G9+G14</f>
        <v>319835</v>
      </c>
      <c r="H8" s="770">
        <f t="shared" si="1"/>
        <v>0.01</v>
      </c>
      <c r="I8" s="771">
        <f>G8-E8</f>
        <v>-87420</v>
      </c>
      <c r="J8" s="773" t="s">
        <v>6</v>
      </c>
      <c r="K8" s="770">
        <f t="shared" si="2"/>
        <v>-0.215</v>
      </c>
      <c r="L8" s="523"/>
      <c r="M8" s="523"/>
      <c r="N8" s="523"/>
    </row>
    <row r="9" spans="1:14" s="315" customFormat="1" ht="13.5" thickTop="1" x14ac:dyDescent="0.2">
      <c r="A9" s="524"/>
      <c r="B9" s="316"/>
      <c r="C9" s="317" t="s">
        <v>23</v>
      </c>
      <c r="D9" s="318" t="s">
        <v>24</v>
      </c>
      <c r="E9" s="319">
        <f>E10+E11+E12+E13</f>
        <v>8868</v>
      </c>
      <c r="F9" s="320">
        <f t="shared" si="0"/>
        <v>0</v>
      </c>
      <c r="G9" s="319">
        <f>G10+G11+G12+G13</f>
        <v>10557</v>
      </c>
      <c r="H9" s="320">
        <f t="shared" si="1"/>
        <v>0</v>
      </c>
      <c r="I9" s="321">
        <f t="shared" ref="I9:I60" si="3">G9-E9</f>
        <v>1689</v>
      </c>
      <c r="J9" s="112" t="s">
        <v>7</v>
      </c>
      <c r="K9" s="320">
        <f t="shared" si="2"/>
        <v>0.19</v>
      </c>
      <c r="L9" s="524"/>
      <c r="M9" s="524"/>
      <c r="N9" s="524"/>
    </row>
    <row r="10" spans="1:14" s="322" customFormat="1" x14ac:dyDescent="0.2">
      <c r="A10" s="525"/>
      <c r="B10" s="323"/>
      <c r="C10" s="324" t="s">
        <v>25</v>
      </c>
      <c r="D10" s="308" t="s">
        <v>26</v>
      </c>
      <c r="E10" s="309">
        <v>0</v>
      </c>
      <c r="F10" s="325">
        <f t="shared" si="0"/>
        <v>0</v>
      </c>
      <c r="G10" s="309">
        <v>6347</v>
      </c>
      <c r="H10" s="325">
        <f t="shared" si="1"/>
        <v>0</v>
      </c>
      <c r="I10" s="311">
        <f>G10-E10</f>
        <v>6347</v>
      </c>
      <c r="J10" s="114" t="s">
        <v>7</v>
      </c>
      <c r="K10" s="310"/>
      <c r="L10" s="525"/>
      <c r="M10" s="525"/>
      <c r="N10" s="525"/>
    </row>
    <row r="11" spans="1:14" s="322" customFormat="1" x14ac:dyDescent="0.2">
      <c r="A11" s="525"/>
      <c r="B11" s="323"/>
      <c r="C11" s="324" t="s">
        <v>27</v>
      </c>
      <c r="D11" s="308" t="s">
        <v>28</v>
      </c>
      <c r="E11" s="309">
        <v>8868</v>
      </c>
      <c r="F11" s="325">
        <f t="shared" si="0"/>
        <v>0</v>
      </c>
      <c r="G11" s="309">
        <v>3637</v>
      </c>
      <c r="H11" s="325">
        <f t="shared" si="1"/>
        <v>0</v>
      </c>
      <c r="I11" s="311">
        <f>G11-E11</f>
        <v>-5231</v>
      </c>
      <c r="J11" s="115" t="s">
        <v>6</v>
      </c>
      <c r="K11" s="310">
        <f t="shared" si="2"/>
        <v>-0.59</v>
      </c>
      <c r="L11" s="525"/>
      <c r="M11" s="525"/>
      <c r="N11" s="525"/>
    </row>
    <row r="12" spans="1:14" s="322" customFormat="1" x14ac:dyDescent="0.2">
      <c r="A12" s="525"/>
      <c r="B12" s="323"/>
      <c r="C12" s="324" t="s">
        <v>29</v>
      </c>
      <c r="D12" s="308" t="s">
        <v>30</v>
      </c>
      <c r="E12" s="309">
        <v>0</v>
      </c>
      <c r="F12" s="325">
        <f t="shared" si="0"/>
        <v>0</v>
      </c>
      <c r="G12" s="309">
        <v>331</v>
      </c>
      <c r="H12" s="325">
        <f t="shared" si="1"/>
        <v>0</v>
      </c>
      <c r="I12" s="311">
        <f>G12-E12</f>
        <v>331</v>
      </c>
      <c r="J12" s="114" t="s">
        <v>7</v>
      </c>
      <c r="K12" s="310"/>
      <c r="L12" s="525"/>
      <c r="M12" s="525"/>
      <c r="N12" s="525"/>
    </row>
    <row r="13" spans="1:14" s="322" customFormat="1" x14ac:dyDescent="0.2">
      <c r="A13" s="525"/>
      <c r="B13" s="323"/>
      <c r="C13" s="324" t="s">
        <v>31</v>
      </c>
      <c r="D13" s="308" t="s">
        <v>32</v>
      </c>
      <c r="E13" s="309">
        <v>0</v>
      </c>
      <c r="F13" s="325">
        <f t="shared" si="0"/>
        <v>0</v>
      </c>
      <c r="G13" s="309">
        <v>242</v>
      </c>
      <c r="H13" s="325">
        <f t="shared" si="1"/>
        <v>0</v>
      </c>
      <c r="I13" s="311">
        <f>G13-E13</f>
        <v>242</v>
      </c>
      <c r="J13" s="114" t="s">
        <v>7</v>
      </c>
      <c r="K13" s="310"/>
      <c r="L13" s="525"/>
      <c r="M13" s="525"/>
      <c r="N13" s="525"/>
    </row>
    <row r="14" spans="1:14" s="315" customFormat="1" x14ac:dyDescent="0.2">
      <c r="A14" s="524"/>
      <c r="B14" s="326"/>
      <c r="C14" s="327" t="s">
        <v>33</v>
      </c>
      <c r="D14" s="328" t="s">
        <v>34</v>
      </c>
      <c r="E14" s="329">
        <f>SUM(E15:E25)</f>
        <v>398387</v>
      </c>
      <c r="F14" s="330">
        <f t="shared" si="0"/>
        <v>1.4999999999999999E-2</v>
      </c>
      <c r="G14" s="329">
        <f>SUM(G15:G25)</f>
        <v>309278</v>
      </c>
      <c r="H14" s="330">
        <f t="shared" si="1"/>
        <v>0.01</v>
      </c>
      <c r="I14" s="331">
        <f t="shared" si="3"/>
        <v>-89109</v>
      </c>
      <c r="J14" s="115" t="s">
        <v>6</v>
      </c>
      <c r="K14" s="332">
        <f t="shared" si="2"/>
        <v>-0.224</v>
      </c>
      <c r="L14" s="524"/>
      <c r="M14" s="524"/>
      <c r="N14" s="524"/>
    </row>
    <row r="15" spans="1:14" s="322" customFormat="1" ht="11.25" customHeight="1" x14ac:dyDescent="0.2">
      <c r="A15" s="525"/>
      <c r="B15" s="323"/>
      <c r="C15" s="324" t="s">
        <v>35</v>
      </c>
      <c r="D15" s="308" t="s">
        <v>36</v>
      </c>
      <c r="E15" s="309">
        <v>124829</v>
      </c>
      <c r="F15" s="325">
        <f t="shared" si="0"/>
        <v>5.0000000000000001E-3</v>
      </c>
      <c r="G15" s="309">
        <v>120495</v>
      </c>
      <c r="H15" s="325">
        <f t="shared" si="1"/>
        <v>4.0000000000000001E-3</v>
      </c>
      <c r="I15" s="311">
        <f t="shared" si="3"/>
        <v>-4334</v>
      </c>
      <c r="J15" s="115" t="s">
        <v>6</v>
      </c>
      <c r="K15" s="310">
        <f t="shared" si="2"/>
        <v>-3.5000000000000003E-2</v>
      </c>
      <c r="L15" s="525"/>
      <c r="M15" s="525"/>
      <c r="N15" s="525"/>
    </row>
    <row r="16" spans="1:14" s="322" customFormat="1" ht="25.5" x14ac:dyDescent="0.25">
      <c r="A16" s="525"/>
      <c r="B16" s="323"/>
      <c r="C16" s="775" t="s">
        <v>37</v>
      </c>
      <c r="D16" s="308" t="s">
        <v>38</v>
      </c>
      <c r="E16" s="777">
        <v>163</v>
      </c>
      <c r="F16" s="778">
        <f t="shared" si="0"/>
        <v>0</v>
      </c>
      <c r="G16" s="777">
        <v>47756</v>
      </c>
      <c r="H16" s="778">
        <f t="shared" si="1"/>
        <v>2E-3</v>
      </c>
      <c r="I16" s="779">
        <f t="shared" si="3"/>
        <v>47593</v>
      </c>
      <c r="J16" s="831" t="s">
        <v>7</v>
      </c>
      <c r="K16" s="832">
        <f t="shared" si="2"/>
        <v>291.98200000000003</v>
      </c>
      <c r="L16" s="525"/>
      <c r="M16" s="525"/>
      <c r="N16" s="525"/>
    </row>
    <row r="17" spans="1:14" s="322" customFormat="1" ht="25.5" x14ac:dyDescent="0.25">
      <c r="A17" s="525"/>
      <c r="B17" s="323"/>
      <c r="C17" s="775" t="s">
        <v>39</v>
      </c>
      <c r="D17" s="308" t="s">
        <v>40</v>
      </c>
      <c r="E17" s="777">
        <v>181202</v>
      </c>
      <c r="F17" s="778">
        <f t="shared" si="0"/>
        <v>7.0000000000000001E-3</v>
      </c>
      <c r="G17" s="777">
        <v>40393</v>
      </c>
      <c r="H17" s="778">
        <f t="shared" si="1"/>
        <v>1E-3</v>
      </c>
      <c r="I17" s="779">
        <f t="shared" si="3"/>
        <v>-140809</v>
      </c>
      <c r="J17" s="780" t="s">
        <v>6</v>
      </c>
      <c r="K17" s="781">
        <f t="shared" si="2"/>
        <v>-0.77700000000000002</v>
      </c>
      <c r="L17" s="525"/>
      <c r="M17" s="525"/>
      <c r="N17" s="525"/>
    </row>
    <row r="18" spans="1:14" s="322" customFormat="1" x14ac:dyDescent="0.2">
      <c r="A18" s="525"/>
      <c r="B18" s="323"/>
      <c r="C18" s="324" t="s">
        <v>41</v>
      </c>
      <c r="D18" s="308" t="s">
        <v>42</v>
      </c>
      <c r="E18" s="309">
        <v>30833</v>
      </c>
      <c r="F18" s="325">
        <f t="shared" si="0"/>
        <v>1E-3</v>
      </c>
      <c r="G18" s="309">
        <v>34414</v>
      </c>
      <c r="H18" s="325">
        <f t="shared" si="1"/>
        <v>1E-3</v>
      </c>
      <c r="I18" s="311">
        <f t="shared" si="3"/>
        <v>3581</v>
      </c>
      <c r="J18" s="114" t="s">
        <v>7</v>
      </c>
      <c r="K18" s="310">
        <f t="shared" si="2"/>
        <v>0.11600000000000001</v>
      </c>
      <c r="L18" s="525"/>
      <c r="M18" s="525"/>
      <c r="N18" s="525"/>
    </row>
    <row r="19" spans="1:14" s="322" customFormat="1" x14ac:dyDescent="0.2">
      <c r="A19" s="525"/>
      <c r="B19" s="323"/>
      <c r="C19" s="324" t="s">
        <v>43</v>
      </c>
      <c r="D19" s="308" t="s">
        <v>44</v>
      </c>
      <c r="E19" s="309">
        <v>15462</v>
      </c>
      <c r="F19" s="325">
        <f t="shared" si="0"/>
        <v>1E-3</v>
      </c>
      <c r="G19" s="309">
        <v>23454</v>
      </c>
      <c r="H19" s="325">
        <f t="shared" si="1"/>
        <v>1E-3</v>
      </c>
      <c r="I19" s="311">
        <f t="shared" si="3"/>
        <v>7992</v>
      </c>
      <c r="J19" s="114" t="s">
        <v>7</v>
      </c>
      <c r="K19" s="310">
        <f t="shared" si="2"/>
        <v>0.51700000000000002</v>
      </c>
      <c r="L19" s="525"/>
      <c r="M19" s="525"/>
      <c r="N19" s="525"/>
    </row>
    <row r="20" spans="1:14" s="322" customFormat="1" x14ac:dyDescent="0.2">
      <c r="A20" s="525"/>
      <c r="B20" s="333"/>
      <c r="C20" s="324" t="s">
        <v>45</v>
      </c>
      <c r="D20" s="314" t="s">
        <v>46</v>
      </c>
      <c r="E20" s="309">
        <v>18455</v>
      </c>
      <c r="F20" s="325">
        <f t="shared" si="0"/>
        <v>1E-3</v>
      </c>
      <c r="G20" s="309">
        <v>22536</v>
      </c>
      <c r="H20" s="325">
        <f t="shared" si="1"/>
        <v>1E-3</v>
      </c>
      <c r="I20" s="311">
        <f t="shared" si="3"/>
        <v>4081</v>
      </c>
      <c r="J20" s="114" t="s">
        <v>7</v>
      </c>
      <c r="K20" s="310">
        <f t="shared" si="2"/>
        <v>0.221</v>
      </c>
      <c r="L20" s="525"/>
      <c r="M20" s="525"/>
      <c r="N20" s="525"/>
    </row>
    <row r="21" spans="1:14" s="322" customFormat="1" ht="24" customHeight="1" x14ac:dyDescent="0.25">
      <c r="A21" s="525"/>
      <c r="B21" s="333"/>
      <c r="C21" s="775" t="s">
        <v>47</v>
      </c>
      <c r="D21" s="776" t="s">
        <v>48</v>
      </c>
      <c r="E21" s="777">
        <v>24862</v>
      </c>
      <c r="F21" s="778">
        <f t="shared" si="0"/>
        <v>1E-3</v>
      </c>
      <c r="G21" s="777">
        <v>14782</v>
      </c>
      <c r="H21" s="778">
        <f t="shared" si="1"/>
        <v>0</v>
      </c>
      <c r="I21" s="779">
        <f t="shared" si="3"/>
        <v>-10080</v>
      </c>
      <c r="J21" s="780" t="s">
        <v>6</v>
      </c>
      <c r="K21" s="781">
        <f t="shared" si="2"/>
        <v>-0.40500000000000003</v>
      </c>
      <c r="L21" s="525"/>
      <c r="M21" s="525"/>
      <c r="N21" s="525"/>
    </row>
    <row r="22" spans="1:14" s="322" customFormat="1" x14ac:dyDescent="0.2">
      <c r="A22" s="525"/>
      <c r="B22" s="333"/>
      <c r="C22" s="324" t="s">
        <v>49</v>
      </c>
      <c r="D22" s="314" t="s">
        <v>50</v>
      </c>
      <c r="E22" s="309">
        <v>2011</v>
      </c>
      <c r="F22" s="334">
        <f t="shared" si="0"/>
        <v>0</v>
      </c>
      <c r="G22" s="309">
        <v>1670</v>
      </c>
      <c r="H22" s="334">
        <f t="shared" si="1"/>
        <v>0</v>
      </c>
      <c r="I22" s="335">
        <f t="shared" si="3"/>
        <v>-341</v>
      </c>
      <c r="J22" s="115" t="s">
        <v>6</v>
      </c>
      <c r="K22" s="336">
        <f t="shared" si="2"/>
        <v>-0.17</v>
      </c>
      <c r="L22" s="525"/>
      <c r="M22" s="525"/>
      <c r="N22" s="525"/>
    </row>
    <row r="23" spans="1:14" s="322" customFormat="1" ht="24" customHeight="1" x14ac:dyDescent="0.25">
      <c r="A23" s="525"/>
      <c r="B23" s="333"/>
      <c r="C23" s="775" t="s">
        <v>51</v>
      </c>
      <c r="D23" s="776" t="s">
        <v>52</v>
      </c>
      <c r="E23" s="777">
        <v>188</v>
      </c>
      <c r="F23" s="778">
        <f t="shared" si="0"/>
        <v>0</v>
      </c>
      <c r="G23" s="777">
        <v>1475</v>
      </c>
      <c r="H23" s="778">
        <f t="shared" si="1"/>
        <v>0</v>
      </c>
      <c r="I23" s="779">
        <f t="shared" si="3"/>
        <v>1287</v>
      </c>
      <c r="J23" s="833" t="s">
        <v>7</v>
      </c>
      <c r="K23" s="781">
        <f t="shared" si="2"/>
        <v>6.8460000000000001</v>
      </c>
      <c r="L23" s="525"/>
      <c r="M23" s="525"/>
      <c r="N23" s="525"/>
    </row>
    <row r="24" spans="1:14" s="322" customFormat="1" ht="11.25" customHeight="1" x14ac:dyDescent="0.2">
      <c r="A24" s="525"/>
      <c r="B24" s="323"/>
      <c r="C24" s="324" t="s">
        <v>53</v>
      </c>
      <c r="D24" s="337" t="s">
        <v>54</v>
      </c>
      <c r="E24" s="309">
        <v>30</v>
      </c>
      <c r="F24" s="325">
        <f t="shared" si="0"/>
        <v>0</v>
      </c>
      <c r="G24" s="309">
        <v>1243</v>
      </c>
      <c r="H24" s="325">
        <f t="shared" si="1"/>
        <v>0</v>
      </c>
      <c r="I24" s="311">
        <f t="shared" si="3"/>
        <v>1213</v>
      </c>
      <c r="J24" s="114" t="s">
        <v>7</v>
      </c>
      <c r="K24" s="310">
        <f t="shared" si="2"/>
        <v>40.433</v>
      </c>
      <c r="L24" s="525"/>
      <c r="M24" s="525"/>
      <c r="N24" s="525"/>
    </row>
    <row r="25" spans="1:14" s="322" customFormat="1" ht="11.25" customHeight="1" thickBot="1" x14ac:dyDescent="0.25">
      <c r="A25" s="525"/>
      <c r="B25" s="323"/>
      <c r="C25" s="324" t="s">
        <v>55</v>
      </c>
      <c r="D25" s="308" t="s">
        <v>56</v>
      </c>
      <c r="E25" s="309">
        <v>352</v>
      </c>
      <c r="F25" s="325">
        <f t="shared" si="0"/>
        <v>0</v>
      </c>
      <c r="G25" s="309">
        <v>1060</v>
      </c>
      <c r="H25" s="325">
        <f t="shared" si="1"/>
        <v>0</v>
      </c>
      <c r="I25" s="311">
        <f t="shared" si="3"/>
        <v>708</v>
      </c>
      <c r="J25" s="113" t="s">
        <v>7</v>
      </c>
      <c r="K25" s="310">
        <f t="shared" si="2"/>
        <v>2.0110000000000001</v>
      </c>
      <c r="L25" s="525"/>
      <c r="M25" s="525"/>
      <c r="N25" s="525"/>
    </row>
    <row r="26" spans="1:14" s="298" customFormat="1" ht="12.75" customHeight="1" thickTop="1" thickBot="1" x14ac:dyDescent="0.25">
      <c r="A26" s="523"/>
      <c r="B26" s="766"/>
      <c r="C26" s="767" t="s">
        <v>57</v>
      </c>
      <c r="D26" s="768" t="s">
        <v>58</v>
      </c>
      <c r="E26" s="769">
        <f>E27+E35+E40+E41+E39+E42+E34</f>
        <v>2203424</v>
      </c>
      <c r="F26" s="774">
        <f t="shared" si="0"/>
        <v>8.3000000000000004E-2</v>
      </c>
      <c r="G26" s="769">
        <f>G27+G35+G40+G41+G39+G42+G34</f>
        <v>1641435</v>
      </c>
      <c r="H26" s="774">
        <f t="shared" si="1"/>
        <v>5.3999999999999999E-2</v>
      </c>
      <c r="I26" s="771">
        <f t="shared" si="3"/>
        <v>-561989</v>
      </c>
      <c r="J26" s="773" t="s">
        <v>6</v>
      </c>
      <c r="K26" s="770">
        <f t="shared" si="2"/>
        <v>-0.255</v>
      </c>
      <c r="L26" s="523"/>
      <c r="M26" s="523"/>
      <c r="N26" s="523"/>
    </row>
    <row r="27" spans="1:14" s="339" customFormat="1" ht="11.25" customHeight="1" thickTop="1" x14ac:dyDescent="0.2">
      <c r="A27" s="524"/>
      <c r="B27" s="340"/>
      <c r="C27" s="341" t="s">
        <v>59</v>
      </c>
      <c r="D27" s="342" t="s">
        <v>60</v>
      </c>
      <c r="E27" s="343">
        <f>SUM(E28:E33)</f>
        <v>1337435</v>
      </c>
      <c r="F27" s="344">
        <f t="shared" si="0"/>
        <v>0.05</v>
      </c>
      <c r="G27" s="343">
        <f>SUM(G28:G33)</f>
        <v>1247488</v>
      </c>
      <c r="H27" s="344">
        <f t="shared" si="1"/>
        <v>4.1000000000000002E-2</v>
      </c>
      <c r="I27" s="345">
        <f t="shared" si="3"/>
        <v>-89947</v>
      </c>
      <c r="J27" s="116" t="s">
        <v>6</v>
      </c>
      <c r="K27" s="346">
        <f t="shared" si="2"/>
        <v>-6.7000000000000004E-2</v>
      </c>
      <c r="L27" s="524"/>
      <c r="M27" s="524"/>
      <c r="N27" s="524"/>
    </row>
    <row r="28" spans="1:14" s="322" customFormat="1" ht="11.25" customHeight="1" x14ac:dyDescent="0.2">
      <c r="A28" s="525"/>
      <c r="B28" s="347"/>
      <c r="C28" s="313" t="s">
        <v>61</v>
      </c>
      <c r="D28" s="314" t="s">
        <v>62</v>
      </c>
      <c r="E28" s="348">
        <v>0</v>
      </c>
      <c r="F28" s="349">
        <f t="shared" si="0"/>
        <v>0</v>
      </c>
      <c r="G28" s="348">
        <v>1410</v>
      </c>
      <c r="H28" s="349">
        <f t="shared" si="1"/>
        <v>0</v>
      </c>
      <c r="I28" s="350">
        <f t="shared" si="3"/>
        <v>1410</v>
      </c>
      <c r="J28" s="114" t="s">
        <v>7</v>
      </c>
      <c r="K28" s="351"/>
      <c r="L28" s="525"/>
      <c r="M28" s="525"/>
      <c r="N28" s="525"/>
    </row>
    <row r="29" spans="1:14" s="322" customFormat="1" ht="11.25" customHeight="1" x14ac:dyDescent="0.2">
      <c r="A29" s="525"/>
      <c r="B29" s="352"/>
      <c r="C29" s="313" t="s">
        <v>63</v>
      </c>
      <c r="D29" s="353" t="s">
        <v>64</v>
      </c>
      <c r="E29" s="309">
        <v>473</v>
      </c>
      <c r="F29" s="349">
        <f t="shared" si="0"/>
        <v>0</v>
      </c>
      <c r="G29" s="309">
        <v>726</v>
      </c>
      <c r="H29" s="349">
        <f t="shared" si="1"/>
        <v>0</v>
      </c>
      <c r="I29" s="350">
        <f t="shared" si="3"/>
        <v>253</v>
      </c>
      <c r="J29" s="114" t="s">
        <v>7</v>
      </c>
      <c r="K29" s="351">
        <f t="shared" si="2"/>
        <v>0.53500000000000003</v>
      </c>
      <c r="L29" s="525"/>
      <c r="M29" s="525"/>
      <c r="N29" s="525"/>
    </row>
    <row r="30" spans="1:14" s="322" customFormat="1" ht="11.25" customHeight="1" x14ac:dyDescent="0.2">
      <c r="A30" s="525"/>
      <c r="B30" s="354"/>
      <c r="C30" s="313" t="s">
        <v>65</v>
      </c>
      <c r="D30" s="308" t="s">
        <v>66</v>
      </c>
      <c r="E30" s="309">
        <v>411395</v>
      </c>
      <c r="F30" s="325">
        <f t="shared" si="0"/>
        <v>1.4999999999999999E-2</v>
      </c>
      <c r="G30" s="309">
        <v>333414</v>
      </c>
      <c r="H30" s="325">
        <f t="shared" si="1"/>
        <v>1.0999999999999999E-2</v>
      </c>
      <c r="I30" s="311">
        <f t="shared" si="3"/>
        <v>-77981</v>
      </c>
      <c r="J30" s="115" t="s">
        <v>6</v>
      </c>
      <c r="K30" s="310">
        <f t="shared" si="2"/>
        <v>-0.19</v>
      </c>
      <c r="L30" s="525"/>
      <c r="M30" s="525"/>
      <c r="N30" s="525"/>
    </row>
    <row r="31" spans="1:14" s="322" customFormat="1" ht="11.25" customHeight="1" x14ac:dyDescent="0.2">
      <c r="A31" s="525"/>
      <c r="B31" s="354"/>
      <c r="C31" s="313" t="s">
        <v>67</v>
      </c>
      <c r="D31" s="308" t="s">
        <v>68</v>
      </c>
      <c r="E31" s="309">
        <v>722619</v>
      </c>
      <c r="F31" s="325">
        <f t="shared" si="0"/>
        <v>2.7E-2</v>
      </c>
      <c r="G31" s="309">
        <v>681220</v>
      </c>
      <c r="H31" s="325">
        <f t="shared" si="1"/>
        <v>2.1999999999999999E-2</v>
      </c>
      <c r="I31" s="311">
        <f t="shared" si="3"/>
        <v>-41399</v>
      </c>
      <c r="J31" s="115" t="s">
        <v>6</v>
      </c>
      <c r="K31" s="310">
        <f t="shared" si="2"/>
        <v>-5.7000000000000002E-2</v>
      </c>
      <c r="L31" s="525"/>
      <c r="M31" s="525"/>
      <c r="N31" s="525"/>
    </row>
    <row r="32" spans="1:14" s="322" customFormat="1" ht="11.25" customHeight="1" x14ac:dyDescent="0.2">
      <c r="A32" s="525"/>
      <c r="B32" s="354"/>
      <c r="C32" s="313" t="s">
        <v>69</v>
      </c>
      <c r="D32" s="308" t="s">
        <v>70</v>
      </c>
      <c r="E32" s="309">
        <v>165973</v>
      </c>
      <c r="F32" s="325">
        <f t="shared" si="0"/>
        <v>6.0000000000000001E-3</v>
      </c>
      <c r="G32" s="309">
        <v>190725</v>
      </c>
      <c r="H32" s="325">
        <f t="shared" si="1"/>
        <v>6.0000000000000001E-3</v>
      </c>
      <c r="I32" s="311">
        <f>G32-E32</f>
        <v>24752</v>
      </c>
      <c r="J32" s="114" t="s">
        <v>7</v>
      </c>
      <c r="K32" s="310">
        <f t="shared" si="2"/>
        <v>0.14899999999999999</v>
      </c>
      <c r="L32" s="525"/>
      <c r="M32" s="525"/>
      <c r="N32" s="525"/>
    </row>
    <row r="33" spans="1:14" s="322" customFormat="1" ht="11.25" customHeight="1" x14ac:dyDescent="0.2">
      <c r="A33" s="525"/>
      <c r="B33" s="354"/>
      <c r="C33" s="313" t="s">
        <v>71</v>
      </c>
      <c r="D33" s="308" t="s">
        <v>72</v>
      </c>
      <c r="E33" s="309">
        <v>36975</v>
      </c>
      <c r="F33" s="325">
        <f t="shared" si="0"/>
        <v>1E-3</v>
      </c>
      <c r="G33" s="309">
        <v>39993</v>
      </c>
      <c r="H33" s="325">
        <f t="shared" si="1"/>
        <v>1E-3</v>
      </c>
      <c r="I33" s="311">
        <f>G33-E33</f>
        <v>3018</v>
      </c>
      <c r="J33" s="114" t="s">
        <v>7</v>
      </c>
      <c r="K33" s="310">
        <f t="shared" si="2"/>
        <v>8.2000000000000003E-2</v>
      </c>
      <c r="L33" s="525"/>
      <c r="M33" s="525"/>
      <c r="N33" s="525"/>
    </row>
    <row r="34" spans="1:14" s="305" customFormat="1" ht="24" customHeight="1" x14ac:dyDescent="0.25">
      <c r="A34" s="523"/>
      <c r="B34" s="326"/>
      <c r="C34" s="782" t="s">
        <v>73</v>
      </c>
      <c r="D34" s="328" t="s">
        <v>74</v>
      </c>
      <c r="E34" s="783">
        <v>760234</v>
      </c>
      <c r="F34" s="784">
        <f t="shared" si="0"/>
        <v>2.9000000000000001E-2</v>
      </c>
      <c r="G34" s="783">
        <v>276615</v>
      </c>
      <c r="H34" s="784">
        <f t="shared" si="1"/>
        <v>8.9999999999999993E-3</v>
      </c>
      <c r="I34" s="785">
        <f>G34-E34</f>
        <v>-483619</v>
      </c>
      <c r="J34" s="780" t="s">
        <v>6</v>
      </c>
      <c r="K34" s="786">
        <f t="shared" si="2"/>
        <v>-0.63600000000000001</v>
      </c>
      <c r="L34" s="523"/>
      <c r="M34" s="523"/>
      <c r="N34" s="523"/>
    </row>
    <row r="35" spans="1:14" s="339" customFormat="1" ht="11.25" customHeight="1" x14ac:dyDescent="0.2">
      <c r="A35" s="524"/>
      <c r="B35" s="355"/>
      <c r="C35" s="356" t="s">
        <v>75</v>
      </c>
      <c r="D35" s="357" t="s">
        <v>76</v>
      </c>
      <c r="E35" s="358">
        <f>SUM(E36:E38)</f>
        <v>34090</v>
      </c>
      <c r="F35" s="359">
        <f t="shared" si="0"/>
        <v>1E-3</v>
      </c>
      <c r="G35" s="358">
        <f>SUM(G36:G38)</f>
        <v>36430</v>
      </c>
      <c r="H35" s="359">
        <f t="shared" si="1"/>
        <v>1E-3</v>
      </c>
      <c r="I35" s="360">
        <f t="shared" si="3"/>
        <v>2340</v>
      </c>
      <c r="J35" s="114" t="s">
        <v>7</v>
      </c>
      <c r="K35" s="361">
        <f t="shared" si="2"/>
        <v>6.9000000000000006E-2</v>
      </c>
      <c r="L35" s="524"/>
      <c r="M35" s="524"/>
      <c r="N35" s="524"/>
    </row>
    <row r="36" spans="1:14" s="305" customFormat="1" ht="11.25" customHeight="1" x14ac:dyDescent="0.2">
      <c r="A36" s="523"/>
      <c r="B36" s="306"/>
      <c r="C36" s="324" t="s">
        <v>77</v>
      </c>
      <c r="D36" s="308" t="s">
        <v>78</v>
      </c>
      <c r="E36" s="309">
        <v>33941</v>
      </c>
      <c r="F36" s="325">
        <f t="shared" si="0"/>
        <v>1E-3</v>
      </c>
      <c r="G36" s="309">
        <v>35453</v>
      </c>
      <c r="H36" s="325">
        <f t="shared" si="1"/>
        <v>1E-3</v>
      </c>
      <c r="I36" s="311">
        <f t="shared" si="3"/>
        <v>1512</v>
      </c>
      <c r="J36" s="114" t="s">
        <v>7</v>
      </c>
      <c r="K36" s="310">
        <f t="shared" si="2"/>
        <v>4.4999999999999998E-2</v>
      </c>
      <c r="L36" s="523"/>
      <c r="M36" s="523"/>
      <c r="N36" s="523"/>
    </row>
    <row r="37" spans="1:14" s="305" customFormat="1" ht="11.25" customHeight="1" x14ac:dyDescent="0.2">
      <c r="A37" s="523"/>
      <c r="B37" s="306"/>
      <c r="C37" s="324" t="s">
        <v>79</v>
      </c>
      <c r="D37" s="308" t="s">
        <v>80</v>
      </c>
      <c r="E37" s="309">
        <v>0</v>
      </c>
      <c r="F37" s="325">
        <f t="shared" si="0"/>
        <v>0</v>
      </c>
      <c r="G37" s="309">
        <v>977</v>
      </c>
      <c r="H37" s="325">
        <f t="shared" si="1"/>
        <v>0</v>
      </c>
      <c r="I37" s="311">
        <f t="shared" si="3"/>
        <v>977</v>
      </c>
      <c r="J37" s="114" t="s">
        <v>7</v>
      </c>
      <c r="K37" s="310"/>
      <c r="L37" s="523"/>
      <c r="M37" s="523"/>
      <c r="N37" s="523"/>
    </row>
    <row r="38" spans="1:14" s="305" customFormat="1" ht="25.5" x14ac:dyDescent="0.25">
      <c r="A38" s="523"/>
      <c r="B38" s="312"/>
      <c r="C38" s="775" t="s">
        <v>81</v>
      </c>
      <c r="D38" s="776" t="s">
        <v>82</v>
      </c>
      <c r="E38" s="777">
        <v>149</v>
      </c>
      <c r="F38" s="778">
        <f t="shared" si="0"/>
        <v>0</v>
      </c>
      <c r="G38" s="777">
        <v>0</v>
      </c>
      <c r="H38" s="778">
        <f t="shared" si="1"/>
        <v>0</v>
      </c>
      <c r="I38" s="779">
        <f t="shared" si="3"/>
        <v>-149</v>
      </c>
      <c r="J38" s="780" t="s">
        <v>6</v>
      </c>
      <c r="K38" s="781">
        <f t="shared" si="2"/>
        <v>-1</v>
      </c>
      <c r="L38" s="523"/>
      <c r="M38" s="523"/>
      <c r="N38" s="523"/>
    </row>
    <row r="39" spans="1:14" s="362" customFormat="1" ht="25.5" x14ac:dyDescent="0.25">
      <c r="A39" s="523"/>
      <c r="B39" s="363"/>
      <c r="C39" s="782" t="s">
        <v>83</v>
      </c>
      <c r="D39" s="328" t="s">
        <v>84</v>
      </c>
      <c r="E39" s="783">
        <v>48143</v>
      </c>
      <c r="F39" s="784">
        <f t="shared" si="0"/>
        <v>2E-3</v>
      </c>
      <c r="G39" s="783">
        <v>56410</v>
      </c>
      <c r="H39" s="784">
        <f t="shared" si="1"/>
        <v>2E-3</v>
      </c>
      <c r="I39" s="785">
        <f t="shared" si="3"/>
        <v>8267</v>
      </c>
      <c r="J39" s="833" t="s">
        <v>7</v>
      </c>
      <c r="K39" s="786">
        <f t="shared" si="2"/>
        <v>0.17199999999999999</v>
      </c>
      <c r="L39" s="523"/>
      <c r="M39" s="523"/>
      <c r="N39" s="523"/>
    </row>
    <row r="40" spans="1:14" s="315" customFormat="1" ht="11.25" customHeight="1" x14ac:dyDescent="0.2">
      <c r="A40" s="524"/>
      <c r="B40" s="316"/>
      <c r="C40" s="356" t="s">
        <v>85</v>
      </c>
      <c r="D40" s="318" t="s">
        <v>86</v>
      </c>
      <c r="E40" s="329">
        <v>12049</v>
      </c>
      <c r="F40" s="330">
        <f t="shared" si="0"/>
        <v>0</v>
      </c>
      <c r="G40" s="329">
        <v>12094</v>
      </c>
      <c r="H40" s="330">
        <f t="shared" si="1"/>
        <v>0</v>
      </c>
      <c r="I40" s="331">
        <f t="shared" si="3"/>
        <v>45</v>
      </c>
      <c r="J40" s="114" t="s">
        <v>7</v>
      </c>
      <c r="K40" s="332">
        <f t="shared" si="2"/>
        <v>4.0000000000000001E-3</v>
      </c>
      <c r="L40" s="524"/>
      <c r="M40" s="524"/>
      <c r="N40" s="524"/>
    </row>
    <row r="41" spans="1:14" s="315" customFormat="1" ht="11.25" customHeight="1" x14ac:dyDescent="0.2">
      <c r="A41" s="524"/>
      <c r="B41" s="363"/>
      <c r="C41" s="356" t="s">
        <v>87</v>
      </c>
      <c r="D41" s="364" t="s">
        <v>88</v>
      </c>
      <c r="E41" s="329">
        <v>6245</v>
      </c>
      <c r="F41" s="365">
        <f t="shared" si="0"/>
        <v>0</v>
      </c>
      <c r="G41" s="329">
        <v>6772</v>
      </c>
      <c r="H41" s="365">
        <f t="shared" si="1"/>
        <v>0</v>
      </c>
      <c r="I41" s="366">
        <f t="shared" si="3"/>
        <v>527</v>
      </c>
      <c r="J41" s="114" t="s">
        <v>7</v>
      </c>
      <c r="K41" s="367">
        <f t="shared" si="2"/>
        <v>8.4000000000000005E-2</v>
      </c>
      <c r="L41" s="523"/>
      <c r="M41" s="524"/>
      <c r="N41" s="524"/>
    </row>
    <row r="42" spans="1:14" s="362" customFormat="1" ht="13.5" thickBot="1" x14ac:dyDescent="0.25">
      <c r="A42" s="523"/>
      <c r="B42" s="368"/>
      <c r="C42" s="356" t="s">
        <v>89</v>
      </c>
      <c r="D42" s="369" t="s">
        <v>90</v>
      </c>
      <c r="E42" s="319">
        <v>5228</v>
      </c>
      <c r="F42" s="370">
        <f t="shared" si="0"/>
        <v>0</v>
      </c>
      <c r="G42" s="319">
        <v>5626</v>
      </c>
      <c r="H42" s="370">
        <f t="shared" si="1"/>
        <v>0</v>
      </c>
      <c r="I42" s="321">
        <f t="shared" si="3"/>
        <v>398</v>
      </c>
      <c r="J42" s="113" t="s">
        <v>7</v>
      </c>
      <c r="K42" s="320">
        <f t="shared" si="2"/>
        <v>7.5999999999999998E-2</v>
      </c>
      <c r="L42" s="524"/>
      <c r="M42" s="523"/>
      <c r="N42" s="523"/>
    </row>
    <row r="43" spans="1:14" s="298" customFormat="1" ht="14.25" thickTop="1" thickBot="1" x14ac:dyDescent="0.25">
      <c r="A43" s="523"/>
      <c r="B43" s="299" t="s">
        <v>91</v>
      </c>
      <c r="C43" s="300"/>
      <c r="D43" s="301" t="s">
        <v>92</v>
      </c>
      <c r="E43" s="302">
        <f>E5+E8+E26</f>
        <v>8388861</v>
      </c>
      <c r="F43" s="338">
        <f t="shared" si="0"/>
        <v>0.315</v>
      </c>
      <c r="G43" s="302">
        <f>G5+G8+G26</f>
        <v>9605337</v>
      </c>
      <c r="H43" s="338">
        <f t="shared" si="1"/>
        <v>0.314</v>
      </c>
      <c r="I43" s="304">
        <f t="shared" si="3"/>
        <v>1216476</v>
      </c>
      <c r="J43" s="111" t="s">
        <v>7</v>
      </c>
      <c r="K43" s="303">
        <f t="shared" si="2"/>
        <v>0.14499999999999999</v>
      </c>
      <c r="L43" s="523"/>
      <c r="M43" s="523"/>
      <c r="N43" s="523"/>
    </row>
    <row r="44" spans="1:14" s="298" customFormat="1" ht="14.25" thickTop="1" thickBot="1" x14ac:dyDescent="0.25">
      <c r="A44" s="523"/>
      <c r="B44" s="299" t="s">
        <v>93</v>
      </c>
      <c r="C44" s="300"/>
      <c r="D44" s="301" t="s">
        <v>94</v>
      </c>
      <c r="E44" s="302">
        <f>E45+E47</f>
        <v>517039</v>
      </c>
      <c r="F44" s="338">
        <f t="shared" si="0"/>
        <v>1.9E-2</v>
      </c>
      <c r="G44" s="302">
        <f>G45+G47</f>
        <v>2212659</v>
      </c>
      <c r="H44" s="338">
        <f t="shared" si="1"/>
        <v>7.1999999999999995E-2</v>
      </c>
      <c r="I44" s="304">
        <f t="shared" si="3"/>
        <v>1695620</v>
      </c>
      <c r="J44" s="111" t="s">
        <v>7</v>
      </c>
      <c r="K44" s="303">
        <f t="shared" si="2"/>
        <v>3.2789999999999999</v>
      </c>
      <c r="L44" s="523"/>
      <c r="M44" s="523"/>
      <c r="N44" s="523"/>
    </row>
    <row r="45" spans="1:14" s="362" customFormat="1" ht="13.5" thickTop="1" x14ac:dyDescent="0.2">
      <c r="A45" s="523"/>
      <c r="B45" s="371"/>
      <c r="C45" s="341" t="s">
        <v>15</v>
      </c>
      <c r="D45" s="372" t="s">
        <v>95</v>
      </c>
      <c r="E45" s="373">
        <f>SUM(E46:E46)</f>
        <v>9639</v>
      </c>
      <c r="F45" s="359">
        <f t="shared" si="0"/>
        <v>0</v>
      </c>
      <c r="G45" s="373">
        <f>SUM(G46:G46)</f>
        <v>1138</v>
      </c>
      <c r="H45" s="330">
        <f t="shared" si="1"/>
        <v>0</v>
      </c>
      <c r="I45" s="350">
        <f t="shared" si="3"/>
        <v>-8501</v>
      </c>
      <c r="J45" s="116" t="s">
        <v>6</v>
      </c>
      <c r="K45" s="374">
        <f t="shared" si="2"/>
        <v>-0.88200000000000001</v>
      </c>
      <c r="L45" s="523"/>
      <c r="M45" s="523"/>
      <c r="N45" s="523"/>
    </row>
    <row r="46" spans="1:14" s="322" customFormat="1" x14ac:dyDescent="0.2">
      <c r="A46" s="525"/>
      <c r="B46" s="354"/>
      <c r="C46" s="324" t="s">
        <v>17</v>
      </c>
      <c r="D46" s="308" t="s">
        <v>96</v>
      </c>
      <c r="E46" s="309">
        <v>9639</v>
      </c>
      <c r="F46" s="325">
        <f t="shared" si="0"/>
        <v>0</v>
      </c>
      <c r="G46" s="309">
        <v>1138</v>
      </c>
      <c r="H46" s="325">
        <f t="shared" si="1"/>
        <v>0</v>
      </c>
      <c r="I46" s="311">
        <f t="shared" si="3"/>
        <v>-8501</v>
      </c>
      <c r="J46" s="115" t="s">
        <v>6</v>
      </c>
      <c r="K46" s="310">
        <f t="shared" si="2"/>
        <v>-0.88200000000000001</v>
      </c>
      <c r="L46" s="525"/>
      <c r="M46" s="525"/>
      <c r="N46" s="525"/>
    </row>
    <row r="47" spans="1:14" s="305" customFormat="1" x14ac:dyDescent="0.2">
      <c r="A47" s="523"/>
      <c r="B47" s="312"/>
      <c r="C47" s="327">
        <v>2</v>
      </c>
      <c r="D47" s="328" t="s">
        <v>97</v>
      </c>
      <c r="E47" s="319">
        <f>SUM(E48:E50)</f>
        <v>507400</v>
      </c>
      <c r="F47" s="359">
        <f t="shared" si="0"/>
        <v>1.9E-2</v>
      </c>
      <c r="G47" s="319">
        <f>SUM(G48:G50)</f>
        <v>2211521</v>
      </c>
      <c r="H47" s="370">
        <f t="shared" si="1"/>
        <v>7.1999999999999995E-2</v>
      </c>
      <c r="I47" s="321">
        <f t="shared" si="3"/>
        <v>1704121</v>
      </c>
      <c r="J47" s="114" t="s">
        <v>7</v>
      </c>
      <c r="K47" s="320">
        <f t="shared" si="2"/>
        <v>3.359</v>
      </c>
      <c r="L47" s="523"/>
      <c r="M47" s="523"/>
      <c r="N47" s="523"/>
    </row>
    <row r="48" spans="1:14" s="322" customFormat="1" ht="11.25" customHeight="1" x14ac:dyDescent="0.2">
      <c r="A48" s="525"/>
      <c r="B48" s="354"/>
      <c r="C48" s="313" t="s">
        <v>23</v>
      </c>
      <c r="D48" s="308" t="s">
        <v>98</v>
      </c>
      <c r="E48" s="309">
        <v>0</v>
      </c>
      <c r="F48" s="349">
        <f t="shared" si="0"/>
        <v>0</v>
      </c>
      <c r="G48" s="309">
        <v>2124889</v>
      </c>
      <c r="H48" s="349">
        <f t="shared" si="1"/>
        <v>6.9000000000000006E-2</v>
      </c>
      <c r="I48" s="350">
        <f t="shared" si="3"/>
        <v>2124889</v>
      </c>
      <c r="J48" s="114" t="s">
        <v>7</v>
      </c>
      <c r="K48" s="351"/>
      <c r="L48" s="525"/>
      <c r="M48" s="525"/>
      <c r="N48" s="525"/>
    </row>
    <row r="49" spans="1:14" s="322" customFormat="1" ht="11.25" customHeight="1" x14ac:dyDescent="0.2">
      <c r="A49" s="525"/>
      <c r="B49" s="354"/>
      <c r="C49" s="313" t="s">
        <v>33</v>
      </c>
      <c r="D49" s="308" t="s">
        <v>99</v>
      </c>
      <c r="E49" s="309">
        <v>271309</v>
      </c>
      <c r="F49" s="325">
        <f t="shared" si="0"/>
        <v>0.01</v>
      </c>
      <c r="G49" s="309">
        <v>475</v>
      </c>
      <c r="H49" s="325">
        <f t="shared" si="1"/>
        <v>0</v>
      </c>
      <c r="I49" s="311">
        <f t="shared" si="3"/>
        <v>-270834</v>
      </c>
      <c r="J49" s="115" t="s">
        <v>6</v>
      </c>
      <c r="K49" s="310">
        <f t="shared" si="2"/>
        <v>-0.998</v>
      </c>
      <c r="L49" s="525"/>
      <c r="M49" s="525"/>
      <c r="N49" s="525"/>
    </row>
    <row r="50" spans="1:14" s="322" customFormat="1" ht="11.25" customHeight="1" thickBot="1" x14ac:dyDescent="0.25">
      <c r="A50" s="525"/>
      <c r="B50" s="354"/>
      <c r="C50" s="313" t="s">
        <v>100</v>
      </c>
      <c r="D50" s="375" t="s">
        <v>101</v>
      </c>
      <c r="E50" s="309">
        <v>236091</v>
      </c>
      <c r="F50" s="325">
        <f t="shared" si="0"/>
        <v>8.9999999999999993E-3</v>
      </c>
      <c r="G50" s="309">
        <v>86157</v>
      </c>
      <c r="H50" s="325">
        <f t="shared" si="1"/>
        <v>3.0000000000000001E-3</v>
      </c>
      <c r="I50" s="311">
        <f t="shared" si="3"/>
        <v>-149934</v>
      </c>
      <c r="J50" s="117" t="s">
        <v>6</v>
      </c>
      <c r="K50" s="310">
        <f t="shared" si="2"/>
        <v>-0.63500000000000001</v>
      </c>
      <c r="L50" s="525"/>
      <c r="M50" s="525"/>
      <c r="N50" s="525"/>
    </row>
    <row r="51" spans="1:14" s="298" customFormat="1" ht="12.75" customHeight="1" thickTop="1" thickBot="1" x14ac:dyDescent="0.25">
      <c r="A51" s="523"/>
      <c r="B51" s="299" t="s">
        <v>102</v>
      </c>
      <c r="C51" s="300"/>
      <c r="D51" s="301" t="s">
        <v>103</v>
      </c>
      <c r="E51" s="302">
        <f>E43+E44</f>
        <v>8905900</v>
      </c>
      <c r="F51" s="338">
        <f t="shared" si="0"/>
        <v>0.33400000000000002</v>
      </c>
      <c r="G51" s="302">
        <f>G43+G44</f>
        <v>11817996</v>
      </c>
      <c r="H51" s="338">
        <f t="shared" si="1"/>
        <v>0.38600000000000001</v>
      </c>
      <c r="I51" s="304">
        <f t="shared" si="3"/>
        <v>2912096</v>
      </c>
      <c r="J51" s="111" t="s">
        <v>7</v>
      </c>
      <c r="K51" s="303">
        <f t="shared" si="2"/>
        <v>0.32700000000000001</v>
      </c>
      <c r="L51" s="523"/>
      <c r="M51" s="523"/>
      <c r="N51" s="523"/>
    </row>
    <row r="52" spans="1:14" s="298" customFormat="1" ht="12.75" customHeight="1" thickTop="1" thickBot="1" x14ac:dyDescent="0.25">
      <c r="A52" s="523"/>
      <c r="B52" s="299" t="s">
        <v>104</v>
      </c>
      <c r="C52" s="300"/>
      <c r="D52" s="301" t="s">
        <v>105</v>
      </c>
      <c r="E52" s="302">
        <f>E53+E58</f>
        <v>17736604</v>
      </c>
      <c r="F52" s="338">
        <f t="shared" si="0"/>
        <v>0.66600000000000004</v>
      </c>
      <c r="G52" s="302">
        <f>G53+G58</f>
        <v>18779721</v>
      </c>
      <c r="H52" s="338">
        <f t="shared" si="1"/>
        <v>0.61399999999999999</v>
      </c>
      <c r="I52" s="304">
        <f t="shared" si="3"/>
        <v>1043117</v>
      </c>
      <c r="J52" s="111" t="s">
        <v>7</v>
      </c>
      <c r="K52" s="303">
        <f t="shared" si="2"/>
        <v>5.8999999999999997E-2</v>
      </c>
      <c r="L52" s="523"/>
      <c r="M52" s="523"/>
      <c r="N52" s="523"/>
    </row>
    <row r="53" spans="1:14" s="339" customFormat="1" ht="11.25" customHeight="1" thickTop="1" x14ac:dyDescent="0.2">
      <c r="A53" s="524"/>
      <c r="B53" s="376"/>
      <c r="C53" s="377">
        <v>1</v>
      </c>
      <c r="D53" s="342" t="s">
        <v>106</v>
      </c>
      <c r="E53" s="329">
        <f>SUM(E54:E58)</f>
        <v>17736604</v>
      </c>
      <c r="F53" s="378">
        <f t="shared" si="0"/>
        <v>0.66600000000000004</v>
      </c>
      <c r="G53" s="329">
        <f>SUM(G54:G57)</f>
        <v>18317728</v>
      </c>
      <c r="H53" s="378">
        <f t="shared" si="1"/>
        <v>0.59899999999999998</v>
      </c>
      <c r="I53" s="379">
        <f t="shared" si="3"/>
        <v>581124</v>
      </c>
      <c r="J53" s="112" t="s">
        <v>7</v>
      </c>
      <c r="K53" s="374">
        <f t="shared" si="2"/>
        <v>3.3000000000000002E-2</v>
      </c>
      <c r="L53" s="524"/>
      <c r="M53" s="524"/>
      <c r="N53" s="524"/>
    </row>
    <row r="54" spans="1:14" s="322" customFormat="1" ht="11.25" customHeight="1" x14ac:dyDescent="0.2">
      <c r="A54" s="525"/>
      <c r="B54" s="354"/>
      <c r="C54" s="313" t="s">
        <v>17</v>
      </c>
      <c r="D54" s="308" t="s">
        <v>107</v>
      </c>
      <c r="E54" s="380">
        <v>13583361</v>
      </c>
      <c r="F54" s="349">
        <f t="shared" si="0"/>
        <v>0.51</v>
      </c>
      <c r="G54" s="33">
        <v>14325307</v>
      </c>
      <c r="H54" s="349">
        <f t="shared" si="1"/>
        <v>0.46800000000000003</v>
      </c>
      <c r="I54" s="381">
        <f t="shared" si="3"/>
        <v>741946</v>
      </c>
      <c r="J54" s="114" t="s">
        <v>7</v>
      </c>
      <c r="K54" s="351">
        <f t="shared" si="2"/>
        <v>5.5E-2</v>
      </c>
      <c r="L54" s="525"/>
      <c r="M54" s="525"/>
      <c r="N54" s="525"/>
    </row>
    <row r="55" spans="1:14" s="322" customFormat="1" ht="11.25" customHeight="1" x14ac:dyDescent="0.2">
      <c r="A55" s="525"/>
      <c r="B55" s="354"/>
      <c r="C55" s="313" t="s">
        <v>19</v>
      </c>
      <c r="D55" s="308" t="s">
        <v>108</v>
      </c>
      <c r="E55" s="380">
        <v>3746120</v>
      </c>
      <c r="F55" s="349">
        <f t="shared" si="0"/>
        <v>0.14099999999999999</v>
      </c>
      <c r="G55" s="33">
        <v>3546549</v>
      </c>
      <c r="H55" s="349">
        <f t="shared" si="1"/>
        <v>0.11600000000000001</v>
      </c>
      <c r="I55" s="381">
        <f t="shared" si="3"/>
        <v>-199571</v>
      </c>
      <c r="J55" s="115" t="s">
        <v>6</v>
      </c>
      <c r="K55" s="351">
        <f t="shared" si="2"/>
        <v>-5.2999999999999999E-2</v>
      </c>
      <c r="L55" s="525"/>
      <c r="M55" s="525"/>
      <c r="N55" s="525"/>
    </row>
    <row r="56" spans="1:14" s="322" customFormat="1" ht="11.25" customHeight="1" x14ac:dyDescent="0.2">
      <c r="A56" s="525"/>
      <c r="B56" s="354"/>
      <c r="C56" s="324" t="s">
        <v>109</v>
      </c>
      <c r="D56" s="308" t="s">
        <v>110</v>
      </c>
      <c r="E56" s="380">
        <v>406524</v>
      </c>
      <c r="F56" s="349">
        <f t="shared" si="0"/>
        <v>1.4999999999999999E-2</v>
      </c>
      <c r="G56" s="33">
        <v>445375</v>
      </c>
      <c r="H56" s="349">
        <f t="shared" si="1"/>
        <v>1.4999999999999999E-2</v>
      </c>
      <c r="I56" s="381">
        <f t="shared" si="3"/>
        <v>38851</v>
      </c>
      <c r="J56" s="114" t="s">
        <v>7</v>
      </c>
      <c r="K56" s="351">
        <f t="shared" si="2"/>
        <v>9.6000000000000002E-2</v>
      </c>
      <c r="L56" s="525"/>
      <c r="M56" s="525"/>
      <c r="N56" s="525"/>
    </row>
    <row r="57" spans="1:14" s="322" customFormat="1" ht="11.25" customHeight="1" x14ac:dyDescent="0.2">
      <c r="A57" s="525"/>
      <c r="B57" s="354"/>
      <c r="C57" s="324" t="s">
        <v>111</v>
      </c>
      <c r="D57" s="308" t="s">
        <v>112</v>
      </c>
      <c r="E57" s="309">
        <v>599</v>
      </c>
      <c r="F57" s="325">
        <f t="shared" si="0"/>
        <v>0</v>
      </c>
      <c r="G57" s="33">
        <v>497</v>
      </c>
      <c r="H57" s="325">
        <f t="shared" si="1"/>
        <v>0</v>
      </c>
      <c r="I57" s="382">
        <f t="shared" si="3"/>
        <v>-102</v>
      </c>
      <c r="J57" s="115" t="s">
        <v>6</v>
      </c>
      <c r="K57" s="310">
        <f t="shared" si="2"/>
        <v>-0.17</v>
      </c>
      <c r="L57" s="525"/>
      <c r="M57" s="525"/>
      <c r="N57" s="525"/>
    </row>
    <row r="58" spans="1:14" s="339" customFormat="1" ht="11.25" customHeight="1" thickBot="1" x14ac:dyDescent="0.25">
      <c r="A58" s="524"/>
      <c r="B58" s="383"/>
      <c r="C58" s="384">
        <v>2</v>
      </c>
      <c r="D58" s="385" t="s">
        <v>113</v>
      </c>
      <c r="E58" s="329">
        <v>0</v>
      </c>
      <c r="F58" s="330">
        <f t="shared" si="0"/>
        <v>0</v>
      </c>
      <c r="G58" s="329">
        <v>461993</v>
      </c>
      <c r="H58" s="378">
        <f t="shared" si="1"/>
        <v>1.4999999999999999E-2</v>
      </c>
      <c r="I58" s="379">
        <f t="shared" si="3"/>
        <v>461993</v>
      </c>
      <c r="J58" s="113" t="s">
        <v>7</v>
      </c>
      <c r="K58" s="374"/>
      <c r="L58" s="524"/>
      <c r="M58" s="524"/>
      <c r="N58" s="524"/>
    </row>
    <row r="59" spans="1:14" s="298" customFormat="1" ht="12.75" customHeight="1" thickTop="1" thickBot="1" x14ac:dyDescent="0.25">
      <c r="A59" s="523"/>
      <c r="B59" s="299" t="s">
        <v>114</v>
      </c>
      <c r="C59" s="300"/>
      <c r="D59" s="386" t="s">
        <v>115</v>
      </c>
      <c r="E59" s="302">
        <f>E43+E52</f>
        <v>26125465</v>
      </c>
      <c r="F59" s="338">
        <f t="shared" si="0"/>
        <v>0.98099999999999998</v>
      </c>
      <c r="G59" s="302">
        <f>G43+G52</f>
        <v>28385058</v>
      </c>
      <c r="H59" s="338">
        <f t="shared" si="1"/>
        <v>0.92800000000000005</v>
      </c>
      <c r="I59" s="304">
        <f t="shared" si="3"/>
        <v>2259593</v>
      </c>
      <c r="J59" s="834" t="s">
        <v>7</v>
      </c>
      <c r="K59" s="303">
        <f t="shared" si="2"/>
        <v>8.5999999999999993E-2</v>
      </c>
      <c r="L59" s="523"/>
      <c r="M59" s="523"/>
      <c r="N59" s="523"/>
    </row>
    <row r="60" spans="1:14" s="387" customFormat="1" ht="15.75" customHeight="1" thickTop="1" thickBot="1" x14ac:dyDescent="0.25">
      <c r="A60" s="526"/>
      <c r="B60" s="388" t="s">
        <v>116</v>
      </c>
      <c r="C60" s="389"/>
      <c r="D60" s="390" t="s">
        <v>117</v>
      </c>
      <c r="E60" s="391">
        <f>E51+E52</f>
        <v>26642504</v>
      </c>
      <c r="F60" s="392">
        <f t="shared" si="0"/>
        <v>1</v>
      </c>
      <c r="G60" s="391">
        <f>G51+G52</f>
        <v>30597717</v>
      </c>
      <c r="H60" s="392">
        <f t="shared" si="1"/>
        <v>1</v>
      </c>
      <c r="I60" s="393">
        <f t="shared" si="3"/>
        <v>3955213</v>
      </c>
      <c r="J60" s="118" t="s">
        <v>7</v>
      </c>
      <c r="K60" s="394">
        <f t="shared" si="2"/>
        <v>0.14799999999999999</v>
      </c>
      <c r="L60" s="526"/>
      <c r="M60" s="526"/>
      <c r="N60" s="526"/>
    </row>
    <row r="61" spans="1:14" ht="13.5" thickTop="1" x14ac:dyDescent="0.25">
      <c r="F61" s="398"/>
      <c r="G61" s="399"/>
      <c r="I61" s="400"/>
    </row>
    <row r="62" spans="1:14" x14ac:dyDescent="0.25">
      <c r="F62" s="398"/>
      <c r="G62" s="399"/>
      <c r="I62" s="400"/>
    </row>
    <row r="63" spans="1:14" x14ac:dyDescent="0.25">
      <c r="F63" s="398"/>
    </row>
    <row r="64" spans="1:14" x14ac:dyDescent="0.25">
      <c r="F64" s="398"/>
    </row>
  </sheetData>
  <mergeCells count="11">
    <mergeCell ref="B1:K1"/>
    <mergeCell ref="B2:D2"/>
    <mergeCell ref="B3:B4"/>
    <mergeCell ref="C3:C4"/>
    <mergeCell ref="D3:D4"/>
    <mergeCell ref="E3:E4"/>
    <mergeCell ref="F3:F4"/>
    <mergeCell ref="G3:G4"/>
    <mergeCell ref="H3:H4"/>
    <mergeCell ref="I3:I4"/>
    <mergeCell ref="K3:K4"/>
  </mergeCells>
  <printOptions horizontalCentered="1"/>
  <pageMargins left="0" right="0" top="0" bottom="0" header="0.31496062992125984" footer="0.31496062992125984"/>
  <pageSetup paperSize="9" scale="94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R60"/>
  <sheetViews>
    <sheetView workbookViewId="0">
      <selection activeCell="S7" sqref="S7"/>
    </sheetView>
  </sheetViews>
  <sheetFormatPr defaultRowHeight="13.5" x14ac:dyDescent="0.25"/>
  <cols>
    <col min="1" max="1" width="9" style="402"/>
    <col min="2" max="2" width="4.375" style="458" customWidth="1"/>
    <col min="3" max="3" width="14.75" style="402" bestFit="1" customWidth="1"/>
    <col min="4" max="4" width="8.75" style="402" bestFit="1" customWidth="1"/>
    <col min="5" max="5" width="9" style="402" bestFit="1" customWidth="1"/>
    <col min="6" max="6" width="5.875" style="402" bestFit="1" customWidth="1"/>
    <col min="7" max="7" width="9" style="402" bestFit="1" customWidth="1"/>
    <col min="8" max="8" width="5.125" style="402" bestFit="1" customWidth="1"/>
    <col min="9" max="9" width="9.875" style="402" customWidth="1"/>
    <col min="10" max="10" width="8.75" style="402" bestFit="1" customWidth="1"/>
    <col min="11" max="11" width="3.125" style="463" bestFit="1" customWidth="1"/>
    <col min="12" max="12" width="7.5" style="402" customWidth="1"/>
    <col min="13" max="18" width="9" style="467"/>
    <col min="19" max="16384" width="9" style="402"/>
  </cols>
  <sheetData>
    <row r="1" spans="2:18" x14ac:dyDescent="0.25">
      <c r="B1" s="1006" t="s">
        <v>339</v>
      </c>
      <c r="C1" s="1006"/>
      <c r="D1" s="1006"/>
      <c r="E1" s="1006"/>
      <c r="F1" s="1006"/>
      <c r="G1" s="1006"/>
      <c r="H1" s="1006"/>
      <c r="I1" s="1006"/>
      <c r="J1" s="1006"/>
      <c r="K1" s="1006"/>
      <c r="L1" s="1006"/>
    </row>
    <row r="2" spans="2:18" ht="14.25" thickBot="1" x14ac:dyDescent="0.3">
      <c r="B2" s="1007" t="s">
        <v>206</v>
      </c>
      <c r="C2" s="1007"/>
      <c r="D2" s="403"/>
      <c r="J2" s="1008" t="s">
        <v>1</v>
      </c>
      <c r="K2" s="1008"/>
      <c r="L2" s="1008"/>
    </row>
    <row r="3" spans="2:18" ht="39.75" customHeight="1" thickTop="1" x14ac:dyDescent="0.25">
      <c r="B3" s="1009" t="s">
        <v>121</v>
      </c>
      <c r="C3" s="1011" t="s">
        <v>207</v>
      </c>
      <c r="D3" s="1013" t="s">
        <v>208</v>
      </c>
      <c r="E3" s="1015" t="s">
        <v>340</v>
      </c>
      <c r="F3" s="1009" t="s">
        <v>209</v>
      </c>
      <c r="G3" s="1017" t="s">
        <v>341</v>
      </c>
      <c r="H3" s="1019" t="s">
        <v>210</v>
      </c>
      <c r="I3" s="1013" t="s">
        <v>211</v>
      </c>
      <c r="J3" s="1021" t="s">
        <v>140</v>
      </c>
      <c r="K3" s="527" t="s">
        <v>7</v>
      </c>
      <c r="L3" s="1009" t="s">
        <v>212</v>
      </c>
    </row>
    <row r="4" spans="2:18" ht="27.75" customHeight="1" thickBot="1" x14ac:dyDescent="0.3">
      <c r="B4" s="1010"/>
      <c r="C4" s="1012"/>
      <c r="D4" s="1014"/>
      <c r="E4" s="1016"/>
      <c r="F4" s="1010"/>
      <c r="G4" s="1018"/>
      <c r="H4" s="1020"/>
      <c r="I4" s="1014"/>
      <c r="J4" s="1022"/>
      <c r="K4" s="528" t="s">
        <v>6</v>
      </c>
      <c r="L4" s="1010"/>
    </row>
    <row r="5" spans="2:18" s="411" customFormat="1" ht="14.25" thickTop="1" x14ac:dyDescent="0.2">
      <c r="B5" s="404">
        <v>1</v>
      </c>
      <c r="C5" s="405" t="s">
        <v>213</v>
      </c>
      <c r="D5" s="406">
        <v>11413664</v>
      </c>
      <c r="E5" s="407">
        <v>9358277</v>
      </c>
      <c r="F5" s="408">
        <f t="shared" ref="F5:F52" si="0">E5/$I5</f>
        <v>0.97299999999999998</v>
      </c>
      <c r="G5" s="409">
        <v>258398</v>
      </c>
      <c r="H5" s="410">
        <f t="shared" ref="H5:H52" si="1">G5/$I5</f>
        <v>2.7E-2</v>
      </c>
      <c r="I5" s="406">
        <f t="shared" ref="I5:I51" si="2">E5+G5</f>
        <v>9616675</v>
      </c>
      <c r="J5" s="407">
        <f t="shared" ref="J5:J52" si="3">I5-D5</f>
        <v>-1796989</v>
      </c>
      <c r="K5" s="470" t="s">
        <v>6</v>
      </c>
      <c r="L5" s="408">
        <f t="shared" ref="L5:L52" si="4">I5/D5-100%</f>
        <v>-0.157</v>
      </c>
      <c r="M5" s="468"/>
      <c r="N5" s="468"/>
      <c r="O5" s="468"/>
      <c r="P5" s="468"/>
      <c r="Q5" s="468"/>
      <c r="R5" s="468"/>
    </row>
    <row r="6" spans="2:18" s="411" customFormat="1" x14ac:dyDescent="0.2">
      <c r="B6" s="787">
        <f t="shared" ref="B6:B49" si="5">B5+1</f>
        <v>2</v>
      </c>
      <c r="C6" s="788" t="s">
        <v>214</v>
      </c>
      <c r="D6" s="789">
        <v>2182705</v>
      </c>
      <c r="E6" s="790">
        <v>2013518</v>
      </c>
      <c r="F6" s="791">
        <f t="shared" si="0"/>
        <v>0.91400000000000003</v>
      </c>
      <c r="G6" s="792">
        <v>189320</v>
      </c>
      <c r="H6" s="793">
        <f t="shared" si="1"/>
        <v>8.5999999999999993E-2</v>
      </c>
      <c r="I6" s="794">
        <f t="shared" si="2"/>
        <v>2202838</v>
      </c>
      <c r="J6" s="795">
        <f t="shared" si="3"/>
        <v>20133</v>
      </c>
      <c r="K6" s="796" t="s">
        <v>7</v>
      </c>
      <c r="L6" s="797">
        <f t="shared" si="4"/>
        <v>8.9999999999999993E-3</v>
      </c>
      <c r="M6" s="468"/>
      <c r="N6" s="468"/>
      <c r="O6" s="468"/>
      <c r="P6" s="468"/>
      <c r="Q6" s="468"/>
      <c r="R6" s="468"/>
    </row>
    <row r="7" spans="2:18" s="411" customFormat="1" x14ac:dyDescent="0.2">
      <c r="B7" s="412">
        <f t="shared" si="5"/>
        <v>3</v>
      </c>
      <c r="C7" s="405" t="s">
        <v>215</v>
      </c>
      <c r="D7" s="417">
        <v>1968832</v>
      </c>
      <c r="E7" s="418">
        <v>1942076</v>
      </c>
      <c r="F7" s="416">
        <f t="shared" si="0"/>
        <v>0.91200000000000003</v>
      </c>
      <c r="G7" s="415">
        <v>187966</v>
      </c>
      <c r="H7" s="419">
        <f t="shared" si="1"/>
        <v>8.7999999999999995E-2</v>
      </c>
      <c r="I7" s="414">
        <f t="shared" si="2"/>
        <v>2130042</v>
      </c>
      <c r="J7" s="415">
        <f t="shared" si="3"/>
        <v>161210</v>
      </c>
      <c r="K7" s="164" t="s">
        <v>7</v>
      </c>
      <c r="L7" s="416">
        <f t="shared" si="4"/>
        <v>8.2000000000000003E-2</v>
      </c>
      <c r="M7" s="468"/>
      <c r="N7" s="468"/>
      <c r="O7" s="468"/>
      <c r="P7" s="468"/>
      <c r="Q7" s="468"/>
      <c r="R7" s="468"/>
    </row>
    <row r="8" spans="2:18" s="411" customFormat="1" x14ac:dyDescent="0.2">
      <c r="B8" s="787">
        <f t="shared" si="5"/>
        <v>4</v>
      </c>
      <c r="C8" s="788" t="s">
        <v>216</v>
      </c>
      <c r="D8" s="789">
        <v>1807392</v>
      </c>
      <c r="E8" s="790">
        <v>1707614</v>
      </c>
      <c r="F8" s="791">
        <f t="shared" si="0"/>
        <v>0.98199999999999998</v>
      </c>
      <c r="G8" s="792">
        <v>31345</v>
      </c>
      <c r="H8" s="793">
        <f t="shared" si="1"/>
        <v>1.7999999999999999E-2</v>
      </c>
      <c r="I8" s="794">
        <f t="shared" si="2"/>
        <v>1738959</v>
      </c>
      <c r="J8" s="795">
        <f t="shared" si="3"/>
        <v>-68433</v>
      </c>
      <c r="K8" s="804" t="s">
        <v>6</v>
      </c>
      <c r="L8" s="797">
        <f t="shared" si="4"/>
        <v>-3.7999999999999999E-2</v>
      </c>
      <c r="M8" s="468"/>
      <c r="N8" s="468"/>
      <c r="O8" s="468"/>
      <c r="P8" s="468"/>
      <c r="Q8" s="468"/>
      <c r="R8" s="468"/>
    </row>
    <row r="9" spans="2:18" s="411" customFormat="1" x14ac:dyDescent="0.2">
      <c r="B9" s="412">
        <f t="shared" si="5"/>
        <v>5</v>
      </c>
      <c r="C9" s="413" t="s">
        <v>217</v>
      </c>
      <c r="D9" s="417">
        <v>1118331</v>
      </c>
      <c r="E9" s="418">
        <v>1009437</v>
      </c>
      <c r="F9" s="416">
        <f t="shared" si="0"/>
        <v>0.89300000000000002</v>
      </c>
      <c r="G9" s="415">
        <v>120673</v>
      </c>
      <c r="H9" s="419">
        <f t="shared" si="1"/>
        <v>0.107</v>
      </c>
      <c r="I9" s="414">
        <f t="shared" si="2"/>
        <v>1130110</v>
      </c>
      <c r="J9" s="415">
        <f t="shared" si="3"/>
        <v>11779</v>
      </c>
      <c r="K9" s="164" t="s">
        <v>7</v>
      </c>
      <c r="L9" s="416">
        <f t="shared" si="4"/>
        <v>1.0999999999999999E-2</v>
      </c>
      <c r="M9" s="468"/>
      <c r="N9" s="468"/>
      <c r="O9" s="468"/>
      <c r="P9" s="468"/>
      <c r="Q9" s="468"/>
      <c r="R9" s="468"/>
    </row>
    <row r="10" spans="2:18" s="411" customFormat="1" x14ac:dyDescent="0.2">
      <c r="B10" s="787">
        <f t="shared" si="5"/>
        <v>6</v>
      </c>
      <c r="C10" s="788" t="s">
        <v>218</v>
      </c>
      <c r="D10" s="789">
        <v>1059321</v>
      </c>
      <c r="E10" s="790">
        <v>1054439</v>
      </c>
      <c r="F10" s="791">
        <f t="shared" si="0"/>
        <v>0.99099999999999999</v>
      </c>
      <c r="G10" s="792">
        <v>9890</v>
      </c>
      <c r="H10" s="793">
        <f t="shared" si="1"/>
        <v>8.9999999999999993E-3</v>
      </c>
      <c r="I10" s="794">
        <f t="shared" si="2"/>
        <v>1064329</v>
      </c>
      <c r="J10" s="795">
        <f t="shared" si="3"/>
        <v>5008</v>
      </c>
      <c r="K10" s="796" t="s">
        <v>7</v>
      </c>
      <c r="L10" s="797">
        <f t="shared" si="4"/>
        <v>5.0000000000000001E-3</v>
      </c>
      <c r="M10" s="468"/>
      <c r="N10" s="468"/>
      <c r="O10" s="468"/>
      <c r="P10" s="468"/>
      <c r="Q10" s="468"/>
      <c r="R10" s="468"/>
    </row>
    <row r="11" spans="2:18" s="411" customFormat="1" x14ac:dyDescent="0.2">
      <c r="B11" s="412">
        <f t="shared" si="5"/>
        <v>7</v>
      </c>
      <c r="C11" s="413" t="s">
        <v>219</v>
      </c>
      <c r="D11" s="420">
        <v>828268</v>
      </c>
      <c r="E11" s="421">
        <v>994678</v>
      </c>
      <c r="F11" s="422">
        <f t="shared" si="0"/>
        <v>0.998</v>
      </c>
      <c r="G11" s="423">
        <v>2034</v>
      </c>
      <c r="H11" s="424">
        <f t="shared" si="1"/>
        <v>2E-3</v>
      </c>
      <c r="I11" s="425">
        <f t="shared" si="2"/>
        <v>996712</v>
      </c>
      <c r="J11" s="423">
        <f t="shared" si="3"/>
        <v>168444</v>
      </c>
      <c r="K11" s="164" t="s">
        <v>7</v>
      </c>
      <c r="L11" s="422">
        <f t="shared" si="4"/>
        <v>0.20300000000000001</v>
      </c>
      <c r="M11" s="468"/>
      <c r="N11" s="468"/>
      <c r="O11" s="468"/>
      <c r="P11" s="468"/>
      <c r="Q11" s="468"/>
      <c r="R11" s="468"/>
    </row>
    <row r="12" spans="2:18" s="432" customFormat="1" x14ac:dyDescent="0.2">
      <c r="B12" s="798">
        <f t="shared" si="5"/>
        <v>8</v>
      </c>
      <c r="C12" s="799" t="s">
        <v>220</v>
      </c>
      <c r="D12" s="800">
        <v>1186956</v>
      </c>
      <c r="E12" s="801">
        <f>874999+4</f>
        <v>875003</v>
      </c>
      <c r="F12" s="802">
        <f t="shared" si="0"/>
        <v>0.999</v>
      </c>
      <c r="G12" s="801">
        <v>1155</v>
      </c>
      <c r="H12" s="803">
        <f t="shared" si="1"/>
        <v>1E-3</v>
      </c>
      <c r="I12" s="800">
        <f t="shared" si="2"/>
        <v>876158</v>
      </c>
      <c r="J12" s="801">
        <f t="shared" si="3"/>
        <v>-310798</v>
      </c>
      <c r="K12" s="804" t="s">
        <v>6</v>
      </c>
      <c r="L12" s="802">
        <f t="shared" si="4"/>
        <v>-0.26200000000000001</v>
      </c>
      <c r="M12" s="469"/>
      <c r="N12" s="469"/>
      <c r="O12" s="469"/>
      <c r="P12" s="469"/>
      <c r="Q12" s="469"/>
      <c r="R12" s="469"/>
    </row>
    <row r="13" spans="2:18" s="411" customFormat="1" x14ac:dyDescent="0.2">
      <c r="B13" s="412">
        <f t="shared" si="5"/>
        <v>9</v>
      </c>
      <c r="C13" s="433" t="s">
        <v>221</v>
      </c>
      <c r="D13" s="425">
        <v>797247</v>
      </c>
      <c r="E13" s="423">
        <v>773814</v>
      </c>
      <c r="F13" s="422">
        <f t="shared" si="0"/>
        <v>0.97699999999999998</v>
      </c>
      <c r="G13" s="423">
        <v>18083</v>
      </c>
      <c r="H13" s="424">
        <f t="shared" si="1"/>
        <v>2.3E-2</v>
      </c>
      <c r="I13" s="425">
        <f t="shared" si="2"/>
        <v>791897</v>
      </c>
      <c r="J13" s="423">
        <f t="shared" si="3"/>
        <v>-5350</v>
      </c>
      <c r="K13" s="162" t="s">
        <v>6</v>
      </c>
      <c r="L13" s="422">
        <f t="shared" si="4"/>
        <v>-7.0000000000000001E-3</v>
      </c>
      <c r="M13" s="468"/>
      <c r="N13" s="468"/>
      <c r="O13" s="468"/>
      <c r="P13" s="468"/>
      <c r="Q13" s="468"/>
      <c r="R13" s="468"/>
    </row>
    <row r="14" spans="2:18" s="432" customFormat="1" x14ac:dyDescent="0.2">
      <c r="B14" s="798">
        <f t="shared" si="5"/>
        <v>10</v>
      </c>
      <c r="C14" s="799" t="s">
        <v>222</v>
      </c>
      <c r="D14" s="800">
        <v>696758</v>
      </c>
      <c r="E14" s="801">
        <v>757969</v>
      </c>
      <c r="F14" s="802">
        <f t="shared" si="0"/>
        <v>0.98299999999999998</v>
      </c>
      <c r="G14" s="801">
        <v>12807</v>
      </c>
      <c r="H14" s="803">
        <f t="shared" si="1"/>
        <v>1.7000000000000001E-2</v>
      </c>
      <c r="I14" s="800">
        <f t="shared" si="2"/>
        <v>770776</v>
      </c>
      <c r="J14" s="801">
        <f t="shared" si="3"/>
        <v>74018</v>
      </c>
      <c r="K14" s="796" t="s">
        <v>7</v>
      </c>
      <c r="L14" s="802">
        <f t="shared" si="4"/>
        <v>0.106</v>
      </c>
      <c r="M14" s="469"/>
      <c r="N14" s="469"/>
      <c r="O14" s="469"/>
      <c r="P14" s="469"/>
      <c r="Q14" s="469"/>
      <c r="R14" s="469"/>
    </row>
    <row r="15" spans="2:18" s="432" customFormat="1" x14ac:dyDescent="0.2">
      <c r="B15" s="426">
        <f t="shared" si="5"/>
        <v>11</v>
      </c>
      <c r="C15" s="434" t="s">
        <v>223</v>
      </c>
      <c r="D15" s="431">
        <v>770303</v>
      </c>
      <c r="E15" s="429">
        <v>690493</v>
      </c>
      <c r="F15" s="428">
        <f t="shared" si="0"/>
        <v>0.99299999999999999</v>
      </c>
      <c r="G15" s="429">
        <v>4693</v>
      </c>
      <c r="H15" s="430">
        <f t="shared" si="1"/>
        <v>7.0000000000000001E-3</v>
      </c>
      <c r="I15" s="431">
        <f t="shared" si="2"/>
        <v>695186</v>
      </c>
      <c r="J15" s="429">
        <f t="shared" si="3"/>
        <v>-75117</v>
      </c>
      <c r="K15" s="162" t="s">
        <v>6</v>
      </c>
      <c r="L15" s="428">
        <f t="shared" si="4"/>
        <v>-9.8000000000000004E-2</v>
      </c>
      <c r="M15" s="469"/>
      <c r="N15" s="469"/>
      <c r="O15" s="469"/>
      <c r="P15" s="469"/>
      <c r="Q15" s="469"/>
      <c r="R15" s="469"/>
    </row>
    <row r="16" spans="2:18" s="432" customFormat="1" x14ac:dyDescent="0.2">
      <c r="B16" s="798">
        <f t="shared" si="5"/>
        <v>12</v>
      </c>
      <c r="C16" s="799" t="s">
        <v>224</v>
      </c>
      <c r="D16" s="800">
        <v>639771</v>
      </c>
      <c r="E16" s="801">
        <v>659173</v>
      </c>
      <c r="F16" s="802">
        <f t="shared" si="0"/>
        <v>1</v>
      </c>
      <c r="G16" s="801">
        <v>0</v>
      </c>
      <c r="H16" s="803">
        <f t="shared" si="1"/>
        <v>0</v>
      </c>
      <c r="I16" s="800">
        <f t="shared" si="2"/>
        <v>659173</v>
      </c>
      <c r="J16" s="801">
        <f t="shared" si="3"/>
        <v>19402</v>
      </c>
      <c r="K16" s="796" t="s">
        <v>7</v>
      </c>
      <c r="L16" s="802">
        <f t="shared" si="4"/>
        <v>0.03</v>
      </c>
      <c r="M16" s="469"/>
      <c r="N16" s="469"/>
      <c r="O16" s="469"/>
      <c r="P16" s="469"/>
      <c r="Q16" s="469"/>
      <c r="R16" s="469"/>
    </row>
    <row r="17" spans="2:18" s="432" customFormat="1" x14ac:dyDescent="0.2">
      <c r="B17" s="426">
        <f t="shared" si="5"/>
        <v>13</v>
      </c>
      <c r="C17" s="434" t="s">
        <v>225</v>
      </c>
      <c r="D17" s="431">
        <v>474372</v>
      </c>
      <c r="E17" s="429">
        <v>492701</v>
      </c>
      <c r="F17" s="428">
        <f t="shared" si="0"/>
        <v>0.83399999999999996</v>
      </c>
      <c r="G17" s="429">
        <v>98338</v>
      </c>
      <c r="H17" s="430">
        <f t="shared" si="1"/>
        <v>0.16600000000000001</v>
      </c>
      <c r="I17" s="431">
        <f t="shared" si="2"/>
        <v>591039</v>
      </c>
      <c r="J17" s="429">
        <f t="shared" si="3"/>
        <v>116667</v>
      </c>
      <c r="K17" s="164" t="s">
        <v>7</v>
      </c>
      <c r="L17" s="428">
        <f t="shared" si="4"/>
        <v>0.246</v>
      </c>
      <c r="M17" s="469"/>
      <c r="N17" s="469"/>
      <c r="O17" s="469"/>
      <c r="P17" s="469"/>
      <c r="Q17" s="469"/>
      <c r="R17" s="469"/>
    </row>
    <row r="18" spans="2:18" s="432" customFormat="1" x14ac:dyDescent="0.2">
      <c r="B18" s="798">
        <f t="shared" si="5"/>
        <v>14</v>
      </c>
      <c r="C18" s="799" t="s">
        <v>226</v>
      </c>
      <c r="D18" s="800">
        <v>474731</v>
      </c>
      <c r="E18" s="801">
        <v>555694</v>
      </c>
      <c r="F18" s="802">
        <f t="shared" si="0"/>
        <v>0.98699999999999999</v>
      </c>
      <c r="G18" s="801">
        <v>7211</v>
      </c>
      <c r="H18" s="803">
        <f t="shared" si="1"/>
        <v>1.2999999999999999E-2</v>
      </c>
      <c r="I18" s="800">
        <f t="shared" si="2"/>
        <v>562905</v>
      </c>
      <c r="J18" s="801">
        <f t="shared" si="3"/>
        <v>88174</v>
      </c>
      <c r="K18" s="796" t="s">
        <v>7</v>
      </c>
      <c r="L18" s="802">
        <f t="shared" si="4"/>
        <v>0.186</v>
      </c>
      <c r="M18" s="469"/>
      <c r="N18" s="469"/>
      <c r="O18" s="469"/>
      <c r="P18" s="469"/>
      <c r="Q18" s="469"/>
      <c r="R18" s="469"/>
    </row>
    <row r="19" spans="2:18" s="432" customFormat="1" x14ac:dyDescent="0.2">
      <c r="B19" s="426">
        <f t="shared" si="5"/>
        <v>15</v>
      </c>
      <c r="C19" s="434" t="s">
        <v>227</v>
      </c>
      <c r="D19" s="431">
        <v>650758</v>
      </c>
      <c r="E19" s="429">
        <v>478092</v>
      </c>
      <c r="F19" s="428">
        <f t="shared" si="0"/>
        <v>0.92500000000000004</v>
      </c>
      <c r="G19" s="429">
        <v>38583</v>
      </c>
      <c r="H19" s="430">
        <f t="shared" si="1"/>
        <v>7.4999999999999997E-2</v>
      </c>
      <c r="I19" s="431">
        <f t="shared" si="2"/>
        <v>516675</v>
      </c>
      <c r="J19" s="429">
        <f t="shared" si="3"/>
        <v>-134083</v>
      </c>
      <c r="K19" s="162" t="s">
        <v>6</v>
      </c>
      <c r="L19" s="428">
        <f t="shared" si="4"/>
        <v>-0.20599999999999999</v>
      </c>
      <c r="M19" s="469"/>
      <c r="N19" s="469"/>
      <c r="O19" s="469"/>
      <c r="P19" s="469"/>
      <c r="Q19" s="469"/>
      <c r="R19" s="469"/>
    </row>
    <row r="20" spans="2:18" s="432" customFormat="1" x14ac:dyDescent="0.2">
      <c r="B20" s="798">
        <f t="shared" si="5"/>
        <v>16</v>
      </c>
      <c r="C20" s="799" t="s">
        <v>228</v>
      </c>
      <c r="D20" s="800">
        <v>433282</v>
      </c>
      <c r="E20" s="801">
        <v>455510</v>
      </c>
      <c r="F20" s="802">
        <f t="shared" si="0"/>
        <v>0.98099999999999998</v>
      </c>
      <c r="G20" s="801">
        <v>9048</v>
      </c>
      <c r="H20" s="803">
        <f t="shared" si="1"/>
        <v>1.9E-2</v>
      </c>
      <c r="I20" s="800">
        <f t="shared" si="2"/>
        <v>464558</v>
      </c>
      <c r="J20" s="801">
        <f t="shared" si="3"/>
        <v>31276</v>
      </c>
      <c r="K20" s="796" t="s">
        <v>7</v>
      </c>
      <c r="L20" s="802">
        <f t="shared" si="4"/>
        <v>7.1999999999999995E-2</v>
      </c>
      <c r="M20" s="469"/>
      <c r="N20" s="469"/>
      <c r="O20" s="469"/>
      <c r="P20" s="469"/>
      <c r="Q20" s="469"/>
      <c r="R20" s="469"/>
    </row>
    <row r="21" spans="2:18" s="432" customFormat="1" x14ac:dyDescent="0.2">
      <c r="B21" s="426">
        <f t="shared" si="5"/>
        <v>17</v>
      </c>
      <c r="C21" s="435" t="s">
        <v>229</v>
      </c>
      <c r="D21" s="431">
        <v>381087</v>
      </c>
      <c r="E21" s="429">
        <v>422238</v>
      </c>
      <c r="F21" s="428">
        <f t="shared" si="0"/>
        <v>1</v>
      </c>
      <c r="G21" s="429">
        <v>0</v>
      </c>
      <c r="H21" s="430">
        <f t="shared" si="1"/>
        <v>0</v>
      </c>
      <c r="I21" s="431">
        <f t="shared" si="2"/>
        <v>422238</v>
      </c>
      <c r="J21" s="429">
        <f t="shared" si="3"/>
        <v>41151</v>
      </c>
      <c r="K21" s="164" t="s">
        <v>7</v>
      </c>
      <c r="L21" s="428">
        <f t="shared" si="4"/>
        <v>0.108</v>
      </c>
      <c r="M21" s="469"/>
      <c r="N21" s="469"/>
      <c r="O21" s="469"/>
      <c r="P21" s="469"/>
      <c r="Q21" s="469"/>
      <c r="R21" s="469"/>
    </row>
    <row r="22" spans="2:18" s="432" customFormat="1" x14ac:dyDescent="0.2">
      <c r="B22" s="798">
        <f t="shared" si="5"/>
        <v>18</v>
      </c>
      <c r="C22" s="799" t="s">
        <v>230</v>
      </c>
      <c r="D22" s="800">
        <v>371463</v>
      </c>
      <c r="E22" s="801">
        <v>402384</v>
      </c>
      <c r="F22" s="802">
        <f t="shared" si="0"/>
        <v>0.996</v>
      </c>
      <c r="G22" s="801">
        <v>1619</v>
      </c>
      <c r="H22" s="803">
        <f t="shared" si="1"/>
        <v>4.0000000000000001E-3</v>
      </c>
      <c r="I22" s="800">
        <f t="shared" si="2"/>
        <v>404003</v>
      </c>
      <c r="J22" s="801">
        <f t="shared" si="3"/>
        <v>32540</v>
      </c>
      <c r="K22" s="796" t="s">
        <v>7</v>
      </c>
      <c r="L22" s="802">
        <f t="shared" si="4"/>
        <v>8.7999999999999995E-2</v>
      </c>
      <c r="M22" s="469"/>
      <c r="N22" s="469"/>
      <c r="O22" s="469"/>
      <c r="P22" s="469"/>
      <c r="Q22" s="469"/>
      <c r="R22" s="469"/>
    </row>
    <row r="23" spans="2:18" s="432" customFormat="1" x14ac:dyDescent="0.2">
      <c r="B23" s="426">
        <f t="shared" si="5"/>
        <v>19</v>
      </c>
      <c r="C23" s="434" t="s">
        <v>231</v>
      </c>
      <c r="D23" s="431">
        <v>382362</v>
      </c>
      <c r="E23" s="429">
        <v>393260</v>
      </c>
      <c r="F23" s="428">
        <f t="shared" si="0"/>
        <v>0.999</v>
      </c>
      <c r="G23" s="429">
        <v>372</v>
      </c>
      <c r="H23" s="430">
        <f t="shared" si="1"/>
        <v>1E-3</v>
      </c>
      <c r="I23" s="436">
        <f t="shared" si="2"/>
        <v>393632</v>
      </c>
      <c r="J23" s="437">
        <f t="shared" si="3"/>
        <v>11270</v>
      </c>
      <c r="K23" s="164" t="s">
        <v>7</v>
      </c>
      <c r="L23" s="438">
        <f t="shared" si="4"/>
        <v>2.9000000000000001E-2</v>
      </c>
      <c r="M23" s="469"/>
      <c r="N23" s="469"/>
      <c r="O23" s="469"/>
      <c r="P23" s="469"/>
      <c r="Q23" s="469"/>
      <c r="R23" s="469"/>
    </row>
    <row r="24" spans="2:18" s="432" customFormat="1" x14ac:dyDescent="0.2">
      <c r="B24" s="798">
        <f t="shared" si="5"/>
        <v>20</v>
      </c>
      <c r="C24" s="799" t="s">
        <v>232</v>
      </c>
      <c r="D24" s="800">
        <v>448015</v>
      </c>
      <c r="E24" s="801">
        <v>392168</v>
      </c>
      <c r="F24" s="802">
        <f t="shared" si="0"/>
        <v>1</v>
      </c>
      <c r="G24" s="801">
        <v>1</v>
      </c>
      <c r="H24" s="803">
        <f t="shared" si="1"/>
        <v>0</v>
      </c>
      <c r="I24" s="800">
        <f t="shared" si="2"/>
        <v>392169</v>
      </c>
      <c r="J24" s="801">
        <f t="shared" si="3"/>
        <v>-55846</v>
      </c>
      <c r="K24" s="804" t="s">
        <v>6</v>
      </c>
      <c r="L24" s="802">
        <f t="shared" si="4"/>
        <v>-0.125</v>
      </c>
      <c r="M24" s="469"/>
      <c r="N24" s="469"/>
      <c r="O24" s="469"/>
      <c r="P24" s="469"/>
      <c r="Q24" s="469"/>
      <c r="R24" s="469"/>
    </row>
    <row r="25" spans="2:18" s="432" customFormat="1" x14ac:dyDescent="0.2">
      <c r="B25" s="426">
        <f t="shared" si="5"/>
        <v>21</v>
      </c>
      <c r="C25" s="434" t="s">
        <v>233</v>
      </c>
      <c r="D25" s="431">
        <v>367774</v>
      </c>
      <c r="E25" s="429">
        <v>350314</v>
      </c>
      <c r="F25" s="428">
        <f t="shared" si="0"/>
        <v>0.96099999999999997</v>
      </c>
      <c r="G25" s="429">
        <v>14262</v>
      </c>
      <c r="H25" s="430">
        <f t="shared" si="1"/>
        <v>3.9E-2</v>
      </c>
      <c r="I25" s="431">
        <f t="shared" si="2"/>
        <v>364576</v>
      </c>
      <c r="J25" s="429">
        <f t="shared" si="3"/>
        <v>-3198</v>
      </c>
      <c r="K25" s="162" t="s">
        <v>6</v>
      </c>
      <c r="L25" s="428">
        <f t="shared" si="4"/>
        <v>-8.9999999999999993E-3</v>
      </c>
      <c r="M25" s="469"/>
      <c r="N25" s="469"/>
      <c r="O25" s="469"/>
      <c r="P25" s="469"/>
      <c r="Q25" s="469"/>
      <c r="R25" s="469"/>
    </row>
    <row r="26" spans="2:18" s="432" customFormat="1" x14ac:dyDescent="0.2">
      <c r="B26" s="798">
        <f t="shared" si="5"/>
        <v>22</v>
      </c>
      <c r="C26" s="799" t="s">
        <v>234</v>
      </c>
      <c r="D26" s="800">
        <v>349239</v>
      </c>
      <c r="E26" s="801">
        <v>325067</v>
      </c>
      <c r="F26" s="802">
        <f t="shared" si="0"/>
        <v>0.999</v>
      </c>
      <c r="G26" s="801">
        <v>189</v>
      </c>
      <c r="H26" s="803">
        <f t="shared" si="1"/>
        <v>1E-3</v>
      </c>
      <c r="I26" s="800">
        <f t="shared" si="2"/>
        <v>325256</v>
      </c>
      <c r="J26" s="801">
        <f t="shared" si="3"/>
        <v>-23983</v>
      </c>
      <c r="K26" s="804" t="s">
        <v>6</v>
      </c>
      <c r="L26" s="802">
        <f t="shared" si="4"/>
        <v>-6.9000000000000006E-2</v>
      </c>
      <c r="M26" s="469"/>
      <c r="N26" s="469"/>
      <c r="O26" s="469"/>
      <c r="P26" s="469"/>
      <c r="Q26" s="469"/>
      <c r="R26" s="469"/>
    </row>
    <row r="27" spans="2:18" s="432" customFormat="1" x14ac:dyDescent="0.2">
      <c r="B27" s="426">
        <f t="shared" si="5"/>
        <v>23</v>
      </c>
      <c r="C27" s="435" t="s">
        <v>235</v>
      </c>
      <c r="D27" s="431">
        <v>225465</v>
      </c>
      <c r="E27" s="429">
        <v>251710</v>
      </c>
      <c r="F27" s="428">
        <f t="shared" si="0"/>
        <v>0.78300000000000003</v>
      </c>
      <c r="G27" s="429">
        <v>69679</v>
      </c>
      <c r="H27" s="430">
        <f t="shared" si="1"/>
        <v>0.217</v>
      </c>
      <c r="I27" s="431">
        <f t="shared" si="2"/>
        <v>321389</v>
      </c>
      <c r="J27" s="429">
        <f t="shared" si="3"/>
        <v>95924</v>
      </c>
      <c r="K27" s="164" t="s">
        <v>7</v>
      </c>
      <c r="L27" s="428">
        <f t="shared" si="4"/>
        <v>0.42499999999999999</v>
      </c>
      <c r="M27" s="469"/>
      <c r="N27" s="469"/>
      <c r="O27" s="469"/>
      <c r="P27" s="469"/>
      <c r="Q27" s="469"/>
      <c r="R27" s="469"/>
    </row>
    <row r="28" spans="2:18" s="432" customFormat="1" x14ac:dyDescent="0.2">
      <c r="B28" s="798">
        <f t="shared" si="5"/>
        <v>24</v>
      </c>
      <c r="C28" s="799" t="s">
        <v>236</v>
      </c>
      <c r="D28" s="800">
        <v>336083</v>
      </c>
      <c r="E28" s="801">
        <v>313631</v>
      </c>
      <c r="F28" s="802">
        <f t="shared" si="0"/>
        <v>0.998</v>
      </c>
      <c r="G28" s="801">
        <v>675</v>
      </c>
      <c r="H28" s="803">
        <f t="shared" si="1"/>
        <v>2E-3</v>
      </c>
      <c r="I28" s="800">
        <f t="shared" si="2"/>
        <v>314306</v>
      </c>
      <c r="J28" s="801">
        <f t="shared" si="3"/>
        <v>-21777</v>
      </c>
      <c r="K28" s="804" t="s">
        <v>6</v>
      </c>
      <c r="L28" s="802">
        <f t="shared" si="4"/>
        <v>-6.5000000000000002E-2</v>
      </c>
      <c r="M28" s="469"/>
      <c r="N28" s="469"/>
      <c r="O28" s="469"/>
      <c r="P28" s="469"/>
      <c r="Q28" s="469"/>
      <c r="R28" s="469"/>
    </row>
    <row r="29" spans="2:18" s="432" customFormat="1" x14ac:dyDescent="0.2">
      <c r="B29" s="426">
        <f t="shared" si="5"/>
        <v>25</v>
      </c>
      <c r="C29" s="427" t="s">
        <v>237</v>
      </c>
      <c r="D29" s="431">
        <v>333844</v>
      </c>
      <c r="E29" s="429">
        <v>296313</v>
      </c>
      <c r="F29" s="428">
        <f t="shared" si="0"/>
        <v>0.94399999999999995</v>
      </c>
      <c r="G29" s="429">
        <v>17462</v>
      </c>
      <c r="H29" s="430">
        <f t="shared" si="1"/>
        <v>5.6000000000000001E-2</v>
      </c>
      <c r="I29" s="431">
        <f t="shared" si="2"/>
        <v>313775</v>
      </c>
      <c r="J29" s="429">
        <f t="shared" si="3"/>
        <v>-20069</v>
      </c>
      <c r="K29" s="162" t="s">
        <v>6</v>
      </c>
      <c r="L29" s="428">
        <f t="shared" si="4"/>
        <v>-0.06</v>
      </c>
      <c r="M29" s="469"/>
      <c r="N29" s="469"/>
      <c r="O29" s="469"/>
      <c r="P29" s="469"/>
      <c r="Q29" s="469"/>
      <c r="R29" s="469"/>
    </row>
    <row r="30" spans="2:18" s="432" customFormat="1" x14ac:dyDescent="0.2">
      <c r="B30" s="798">
        <f t="shared" si="5"/>
        <v>26</v>
      </c>
      <c r="C30" s="799" t="s">
        <v>238</v>
      </c>
      <c r="D30" s="800">
        <v>271514</v>
      </c>
      <c r="E30" s="801">
        <v>301692</v>
      </c>
      <c r="F30" s="802">
        <f t="shared" si="0"/>
        <v>1</v>
      </c>
      <c r="G30" s="801">
        <v>0</v>
      </c>
      <c r="H30" s="803">
        <f t="shared" si="1"/>
        <v>0</v>
      </c>
      <c r="I30" s="800">
        <f t="shared" si="2"/>
        <v>301692</v>
      </c>
      <c r="J30" s="801">
        <f t="shared" si="3"/>
        <v>30178</v>
      </c>
      <c r="K30" s="796" t="s">
        <v>7</v>
      </c>
      <c r="L30" s="802">
        <f t="shared" si="4"/>
        <v>0.111</v>
      </c>
      <c r="M30" s="469"/>
      <c r="N30" s="469"/>
      <c r="O30" s="469"/>
      <c r="P30" s="469"/>
      <c r="Q30" s="469"/>
      <c r="R30" s="469"/>
    </row>
    <row r="31" spans="2:18" s="432" customFormat="1" x14ac:dyDescent="0.2">
      <c r="B31" s="426">
        <f t="shared" si="5"/>
        <v>27</v>
      </c>
      <c r="C31" s="434" t="s">
        <v>239</v>
      </c>
      <c r="D31" s="431">
        <v>277846</v>
      </c>
      <c r="E31" s="429">
        <v>292346</v>
      </c>
      <c r="F31" s="428">
        <f t="shared" si="0"/>
        <v>0.995</v>
      </c>
      <c r="G31" s="429">
        <v>1336</v>
      </c>
      <c r="H31" s="430">
        <f t="shared" si="1"/>
        <v>5.0000000000000001E-3</v>
      </c>
      <c r="I31" s="431">
        <f t="shared" si="2"/>
        <v>293682</v>
      </c>
      <c r="J31" s="429">
        <f t="shared" si="3"/>
        <v>15836</v>
      </c>
      <c r="K31" s="164" t="s">
        <v>7</v>
      </c>
      <c r="L31" s="428">
        <f t="shared" si="4"/>
        <v>5.7000000000000002E-2</v>
      </c>
      <c r="M31" s="469"/>
      <c r="N31" s="469"/>
      <c r="O31" s="469"/>
      <c r="P31" s="469"/>
      <c r="Q31" s="469"/>
      <c r="R31" s="469"/>
    </row>
    <row r="32" spans="2:18" s="432" customFormat="1" x14ac:dyDescent="0.2">
      <c r="B32" s="798">
        <f t="shared" si="5"/>
        <v>28</v>
      </c>
      <c r="C32" s="799" t="s">
        <v>240</v>
      </c>
      <c r="D32" s="800">
        <v>149718</v>
      </c>
      <c r="E32" s="801">
        <v>207559</v>
      </c>
      <c r="F32" s="802">
        <f t="shared" si="0"/>
        <v>0.72399999999999998</v>
      </c>
      <c r="G32" s="801">
        <v>78993</v>
      </c>
      <c r="H32" s="803">
        <f t="shared" si="1"/>
        <v>0.27600000000000002</v>
      </c>
      <c r="I32" s="800">
        <f t="shared" si="2"/>
        <v>286552</v>
      </c>
      <c r="J32" s="801">
        <f t="shared" si="3"/>
        <v>136834</v>
      </c>
      <c r="K32" s="796" t="s">
        <v>7</v>
      </c>
      <c r="L32" s="802">
        <f t="shared" si="4"/>
        <v>0.91400000000000003</v>
      </c>
      <c r="M32" s="469"/>
      <c r="N32" s="469"/>
      <c r="O32" s="469"/>
      <c r="P32" s="469"/>
      <c r="Q32" s="469"/>
      <c r="R32" s="469"/>
    </row>
    <row r="33" spans="2:18" s="432" customFormat="1" x14ac:dyDescent="0.2">
      <c r="B33" s="426">
        <f t="shared" si="5"/>
        <v>29</v>
      </c>
      <c r="C33" s="434" t="s">
        <v>241</v>
      </c>
      <c r="D33" s="431">
        <v>299817</v>
      </c>
      <c r="E33" s="429">
        <v>276769</v>
      </c>
      <c r="F33" s="428">
        <f t="shared" si="0"/>
        <v>0.97699999999999998</v>
      </c>
      <c r="G33" s="429">
        <v>6647</v>
      </c>
      <c r="H33" s="430">
        <f t="shared" si="1"/>
        <v>2.3E-2</v>
      </c>
      <c r="I33" s="431">
        <f t="shared" si="2"/>
        <v>283416</v>
      </c>
      <c r="J33" s="429">
        <f t="shared" si="3"/>
        <v>-16401</v>
      </c>
      <c r="K33" s="162" t="s">
        <v>6</v>
      </c>
      <c r="L33" s="428">
        <f t="shared" si="4"/>
        <v>-5.5E-2</v>
      </c>
      <c r="M33" s="469"/>
      <c r="N33" s="469"/>
      <c r="O33" s="469"/>
      <c r="P33" s="469"/>
      <c r="Q33" s="469"/>
      <c r="R33" s="469"/>
    </row>
    <row r="34" spans="2:18" s="432" customFormat="1" x14ac:dyDescent="0.2">
      <c r="B34" s="798">
        <f t="shared" si="5"/>
        <v>30</v>
      </c>
      <c r="C34" s="799" t="s">
        <v>242</v>
      </c>
      <c r="D34" s="800">
        <v>267892</v>
      </c>
      <c r="E34" s="801">
        <v>269266</v>
      </c>
      <c r="F34" s="802">
        <f t="shared" si="0"/>
        <v>1</v>
      </c>
      <c r="G34" s="801">
        <v>0</v>
      </c>
      <c r="H34" s="803">
        <f t="shared" si="1"/>
        <v>0</v>
      </c>
      <c r="I34" s="800">
        <f t="shared" si="2"/>
        <v>269266</v>
      </c>
      <c r="J34" s="801">
        <f t="shared" si="3"/>
        <v>1374</v>
      </c>
      <c r="K34" s="796" t="s">
        <v>7</v>
      </c>
      <c r="L34" s="802">
        <f t="shared" si="4"/>
        <v>5.0000000000000001E-3</v>
      </c>
      <c r="M34" s="469"/>
      <c r="N34" s="469"/>
      <c r="O34" s="469"/>
      <c r="P34" s="469"/>
      <c r="Q34" s="469"/>
      <c r="R34" s="469"/>
    </row>
    <row r="35" spans="2:18" s="432" customFormat="1" x14ac:dyDescent="0.2">
      <c r="B35" s="426">
        <f t="shared" si="5"/>
        <v>31</v>
      </c>
      <c r="C35" s="439" t="s">
        <v>243</v>
      </c>
      <c r="D35" s="431">
        <v>241999</v>
      </c>
      <c r="E35" s="429">
        <v>267589</v>
      </c>
      <c r="F35" s="428">
        <f t="shared" si="0"/>
        <v>0.996</v>
      </c>
      <c r="G35" s="429">
        <v>1155</v>
      </c>
      <c r="H35" s="430">
        <f t="shared" si="1"/>
        <v>4.0000000000000001E-3</v>
      </c>
      <c r="I35" s="431">
        <f t="shared" si="2"/>
        <v>268744</v>
      </c>
      <c r="J35" s="429">
        <f t="shared" si="3"/>
        <v>26745</v>
      </c>
      <c r="K35" s="164" t="s">
        <v>7</v>
      </c>
      <c r="L35" s="428">
        <f t="shared" si="4"/>
        <v>0.111</v>
      </c>
      <c r="M35" s="469"/>
      <c r="N35" s="469"/>
      <c r="O35" s="469"/>
      <c r="P35" s="469"/>
      <c r="Q35" s="469"/>
      <c r="R35" s="469"/>
    </row>
    <row r="36" spans="2:18" s="432" customFormat="1" x14ac:dyDescent="0.2">
      <c r="B36" s="798">
        <f t="shared" si="5"/>
        <v>32</v>
      </c>
      <c r="C36" s="799" t="s">
        <v>244</v>
      </c>
      <c r="D36" s="800">
        <v>298732</v>
      </c>
      <c r="E36" s="801">
        <v>257445</v>
      </c>
      <c r="F36" s="802">
        <f t="shared" si="0"/>
        <v>0.998</v>
      </c>
      <c r="G36" s="801">
        <v>557</v>
      </c>
      <c r="H36" s="803">
        <f t="shared" si="1"/>
        <v>2E-3</v>
      </c>
      <c r="I36" s="800">
        <f t="shared" si="2"/>
        <v>258002</v>
      </c>
      <c r="J36" s="801">
        <f t="shared" si="3"/>
        <v>-40730</v>
      </c>
      <c r="K36" s="804" t="s">
        <v>6</v>
      </c>
      <c r="L36" s="802">
        <f t="shared" si="4"/>
        <v>-0.13600000000000001</v>
      </c>
      <c r="M36" s="469"/>
      <c r="N36" s="469"/>
      <c r="O36" s="469"/>
      <c r="P36" s="469"/>
      <c r="Q36" s="469"/>
      <c r="R36" s="469"/>
    </row>
    <row r="37" spans="2:18" s="432" customFormat="1" x14ac:dyDescent="0.2">
      <c r="B37" s="426">
        <f t="shared" si="5"/>
        <v>33</v>
      </c>
      <c r="C37" s="435" t="s">
        <v>245</v>
      </c>
      <c r="D37" s="431">
        <v>265781</v>
      </c>
      <c r="E37" s="429">
        <v>215455</v>
      </c>
      <c r="F37" s="428">
        <f t="shared" si="0"/>
        <v>0.95799999999999996</v>
      </c>
      <c r="G37" s="429">
        <v>9347</v>
      </c>
      <c r="H37" s="430">
        <f t="shared" si="1"/>
        <v>4.2000000000000003E-2</v>
      </c>
      <c r="I37" s="431">
        <f t="shared" si="2"/>
        <v>224802</v>
      </c>
      <c r="J37" s="429">
        <f t="shared" si="3"/>
        <v>-40979</v>
      </c>
      <c r="K37" s="162" t="s">
        <v>6</v>
      </c>
      <c r="L37" s="428">
        <f t="shared" si="4"/>
        <v>-0.154</v>
      </c>
      <c r="M37" s="469"/>
      <c r="N37" s="469"/>
      <c r="O37" s="469"/>
      <c r="P37" s="469"/>
      <c r="Q37" s="469"/>
      <c r="R37" s="469"/>
    </row>
    <row r="38" spans="2:18" s="432" customFormat="1" x14ac:dyDescent="0.2">
      <c r="B38" s="798">
        <f t="shared" si="5"/>
        <v>34</v>
      </c>
      <c r="C38" s="799" t="s">
        <v>246</v>
      </c>
      <c r="D38" s="800">
        <v>187183</v>
      </c>
      <c r="E38" s="801">
        <v>190650</v>
      </c>
      <c r="F38" s="802">
        <f t="shared" si="0"/>
        <v>0.90400000000000003</v>
      </c>
      <c r="G38" s="801">
        <v>20166</v>
      </c>
      <c r="H38" s="803">
        <f t="shared" si="1"/>
        <v>9.6000000000000002E-2</v>
      </c>
      <c r="I38" s="800">
        <f t="shared" si="2"/>
        <v>210816</v>
      </c>
      <c r="J38" s="801">
        <f t="shared" si="3"/>
        <v>23633</v>
      </c>
      <c r="K38" s="796" t="s">
        <v>7</v>
      </c>
      <c r="L38" s="802">
        <f t="shared" si="4"/>
        <v>0.126</v>
      </c>
      <c r="M38" s="469"/>
      <c r="N38" s="469"/>
      <c r="O38" s="469"/>
      <c r="P38" s="469"/>
      <c r="Q38" s="469"/>
      <c r="R38" s="469"/>
    </row>
    <row r="39" spans="2:18" s="432" customFormat="1" x14ac:dyDescent="0.2">
      <c r="B39" s="426">
        <f t="shared" si="5"/>
        <v>35</v>
      </c>
      <c r="C39" s="427" t="s">
        <v>247</v>
      </c>
      <c r="D39" s="431">
        <v>220992</v>
      </c>
      <c r="E39" s="429">
        <v>206617</v>
      </c>
      <c r="F39" s="428">
        <f t="shared" si="0"/>
        <v>0.99</v>
      </c>
      <c r="G39" s="429">
        <v>2142</v>
      </c>
      <c r="H39" s="430">
        <f t="shared" si="1"/>
        <v>0.01</v>
      </c>
      <c r="I39" s="431">
        <f t="shared" si="2"/>
        <v>208759</v>
      </c>
      <c r="J39" s="429">
        <f t="shared" si="3"/>
        <v>-12233</v>
      </c>
      <c r="K39" s="162" t="s">
        <v>6</v>
      </c>
      <c r="L39" s="428">
        <f t="shared" si="4"/>
        <v>-5.5E-2</v>
      </c>
      <c r="M39" s="469"/>
      <c r="N39" s="469"/>
      <c r="O39" s="469"/>
      <c r="P39" s="469"/>
      <c r="Q39" s="469"/>
      <c r="R39" s="469"/>
    </row>
    <row r="40" spans="2:18" s="432" customFormat="1" x14ac:dyDescent="0.2">
      <c r="B40" s="798">
        <f t="shared" si="5"/>
        <v>36</v>
      </c>
      <c r="C40" s="799" t="s">
        <v>248</v>
      </c>
      <c r="D40" s="800">
        <v>203784</v>
      </c>
      <c r="E40" s="801">
        <v>204554</v>
      </c>
      <c r="F40" s="802">
        <f t="shared" si="0"/>
        <v>0.98499999999999999</v>
      </c>
      <c r="G40" s="801">
        <v>3072</v>
      </c>
      <c r="H40" s="803">
        <f t="shared" si="1"/>
        <v>1.4999999999999999E-2</v>
      </c>
      <c r="I40" s="800">
        <f t="shared" si="2"/>
        <v>207626</v>
      </c>
      <c r="J40" s="801">
        <f t="shared" si="3"/>
        <v>3842</v>
      </c>
      <c r="K40" s="796" t="s">
        <v>7</v>
      </c>
      <c r="L40" s="802">
        <f t="shared" si="4"/>
        <v>1.9E-2</v>
      </c>
      <c r="M40" s="469"/>
      <c r="N40" s="469"/>
      <c r="O40" s="469"/>
      <c r="P40" s="469"/>
      <c r="Q40" s="469"/>
      <c r="R40" s="469"/>
    </row>
    <row r="41" spans="2:18" s="432" customFormat="1" x14ac:dyDescent="0.2">
      <c r="B41" s="426">
        <f t="shared" si="5"/>
        <v>37</v>
      </c>
      <c r="C41" s="427" t="s">
        <v>249</v>
      </c>
      <c r="D41" s="431">
        <v>180192</v>
      </c>
      <c r="E41" s="429">
        <v>191449</v>
      </c>
      <c r="F41" s="428">
        <f t="shared" si="0"/>
        <v>0.96899999999999997</v>
      </c>
      <c r="G41" s="429">
        <v>6171</v>
      </c>
      <c r="H41" s="430">
        <f t="shared" si="1"/>
        <v>3.1E-2</v>
      </c>
      <c r="I41" s="431">
        <f t="shared" si="2"/>
        <v>197620</v>
      </c>
      <c r="J41" s="429">
        <f t="shared" si="3"/>
        <v>17428</v>
      </c>
      <c r="K41" s="164" t="s">
        <v>7</v>
      </c>
      <c r="L41" s="428">
        <f t="shared" si="4"/>
        <v>9.7000000000000003E-2</v>
      </c>
      <c r="M41" s="469"/>
      <c r="N41" s="469"/>
      <c r="O41" s="469"/>
      <c r="P41" s="469"/>
      <c r="Q41" s="469"/>
      <c r="R41" s="469"/>
    </row>
    <row r="42" spans="2:18" s="432" customFormat="1" x14ac:dyDescent="0.2">
      <c r="B42" s="798">
        <f t="shared" si="5"/>
        <v>38</v>
      </c>
      <c r="C42" s="799" t="s">
        <v>250</v>
      </c>
      <c r="D42" s="800">
        <v>165124</v>
      </c>
      <c r="E42" s="801">
        <v>188928</v>
      </c>
      <c r="F42" s="802">
        <f t="shared" si="0"/>
        <v>1</v>
      </c>
      <c r="G42" s="801">
        <v>19</v>
      </c>
      <c r="H42" s="803">
        <f t="shared" si="1"/>
        <v>0</v>
      </c>
      <c r="I42" s="800">
        <f t="shared" si="2"/>
        <v>188947</v>
      </c>
      <c r="J42" s="801">
        <f t="shared" si="3"/>
        <v>23823</v>
      </c>
      <c r="K42" s="796" t="s">
        <v>7</v>
      </c>
      <c r="L42" s="802">
        <f t="shared" si="4"/>
        <v>0.14399999999999999</v>
      </c>
      <c r="M42" s="469"/>
      <c r="N42" s="469"/>
      <c r="O42" s="469"/>
      <c r="P42" s="469"/>
      <c r="Q42" s="469"/>
      <c r="R42" s="469"/>
    </row>
    <row r="43" spans="2:18" s="432" customFormat="1" x14ac:dyDescent="0.2">
      <c r="B43" s="426">
        <f t="shared" si="5"/>
        <v>39</v>
      </c>
      <c r="C43" s="434" t="s">
        <v>251</v>
      </c>
      <c r="D43" s="431">
        <v>212249</v>
      </c>
      <c r="E43" s="429">
        <v>182652</v>
      </c>
      <c r="F43" s="428">
        <f t="shared" si="0"/>
        <v>0.99399999999999999</v>
      </c>
      <c r="G43" s="429">
        <v>1071</v>
      </c>
      <c r="H43" s="430">
        <f t="shared" si="1"/>
        <v>6.0000000000000001E-3</v>
      </c>
      <c r="I43" s="431">
        <f t="shared" si="2"/>
        <v>183723</v>
      </c>
      <c r="J43" s="429">
        <f t="shared" si="3"/>
        <v>-28526</v>
      </c>
      <c r="K43" s="162" t="s">
        <v>6</v>
      </c>
      <c r="L43" s="428">
        <f t="shared" si="4"/>
        <v>-0.13400000000000001</v>
      </c>
      <c r="M43" s="469"/>
      <c r="N43" s="469"/>
      <c r="O43" s="469"/>
      <c r="P43" s="469"/>
      <c r="Q43" s="469"/>
      <c r="R43" s="469"/>
    </row>
    <row r="44" spans="2:18" s="432" customFormat="1" x14ac:dyDescent="0.2">
      <c r="B44" s="798">
        <f t="shared" si="5"/>
        <v>40</v>
      </c>
      <c r="C44" s="799" t="s">
        <v>252</v>
      </c>
      <c r="D44" s="800">
        <v>178625</v>
      </c>
      <c r="E44" s="801">
        <v>182244</v>
      </c>
      <c r="F44" s="802">
        <f t="shared" si="0"/>
        <v>0.999</v>
      </c>
      <c r="G44" s="801">
        <v>273</v>
      </c>
      <c r="H44" s="803">
        <f t="shared" si="1"/>
        <v>1E-3</v>
      </c>
      <c r="I44" s="800">
        <f t="shared" si="2"/>
        <v>182517</v>
      </c>
      <c r="J44" s="801">
        <f t="shared" si="3"/>
        <v>3892</v>
      </c>
      <c r="K44" s="796" t="s">
        <v>7</v>
      </c>
      <c r="L44" s="802">
        <f t="shared" si="4"/>
        <v>2.1999999999999999E-2</v>
      </c>
      <c r="M44" s="469"/>
      <c r="N44" s="469"/>
      <c r="O44" s="469"/>
      <c r="P44" s="469"/>
      <c r="Q44" s="469"/>
      <c r="R44" s="469"/>
    </row>
    <row r="45" spans="2:18" s="432" customFormat="1" x14ac:dyDescent="0.2">
      <c r="B45" s="426">
        <f t="shared" si="5"/>
        <v>41</v>
      </c>
      <c r="C45" s="427" t="s">
        <v>253</v>
      </c>
      <c r="D45" s="431">
        <v>171204</v>
      </c>
      <c r="E45" s="429">
        <v>167730</v>
      </c>
      <c r="F45" s="442">
        <f t="shared" si="0"/>
        <v>1</v>
      </c>
      <c r="G45" s="443">
        <v>0</v>
      </c>
      <c r="H45" s="444">
        <f t="shared" si="1"/>
        <v>0</v>
      </c>
      <c r="I45" s="431">
        <f t="shared" si="2"/>
        <v>167730</v>
      </c>
      <c r="J45" s="429">
        <f t="shared" si="3"/>
        <v>-3474</v>
      </c>
      <c r="K45" s="162" t="s">
        <v>6</v>
      </c>
      <c r="L45" s="442">
        <f t="shared" si="4"/>
        <v>-0.02</v>
      </c>
      <c r="M45" s="469"/>
      <c r="N45" s="469"/>
      <c r="O45" s="469"/>
      <c r="P45" s="469"/>
      <c r="Q45" s="469"/>
      <c r="R45" s="469"/>
    </row>
    <row r="46" spans="2:18" s="432" customFormat="1" x14ac:dyDescent="0.2">
      <c r="B46" s="798">
        <f t="shared" si="5"/>
        <v>42</v>
      </c>
      <c r="C46" s="799" t="s">
        <v>254</v>
      </c>
      <c r="D46" s="800">
        <v>359277</v>
      </c>
      <c r="E46" s="801">
        <v>159597</v>
      </c>
      <c r="F46" s="802">
        <f t="shared" si="0"/>
        <v>0.96899999999999997</v>
      </c>
      <c r="G46" s="801">
        <v>5024</v>
      </c>
      <c r="H46" s="803">
        <f t="shared" si="1"/>
        <v>3.1E-2</v>
      </c>
      <c r="I46" s="800">
        <f t="shared" si="2"/>
        <v>164621</v>
      </c>
      <c r="J46" s="801">
        <f t="shared" si="3"/>
        <v>-194656</v>
      </c>
      <c r="K46" s="804" t="s">
        <v>6</v>
      </c>
      <c r="L46" s="802">
        <f t="shared" si="4"/>
        <v>-0.54200000000000004</v>
      </c>
      <c r="M46" s="469"/>
      <c r="N46" s="469"/>
      <c r="O46" s="469"/>
      <c r="P46" s="469"/>
      <c r="Q46" s="469"/>
      <c r="R46" s="469"/>
    </row>
    <row r="47" spans="2:18" s="432" customFormat="1" x14ac:dyDescent="0.2">
      <c r="B47" s="426">
        <f t="shared" si="5"/>
        <v>43</v>
      </c>
      <c r="C47" s="435" t="s">
        <v>255</v>
      </c>
      <c r="D47" s="431">
        <v>160741</v>
      </c>
      <c r="E47" s="429">
        <v>148805</v>
      </c>
      <c r="F47" s="442">
        <f t="shared" si="0"/>
        <v>1</v>
      </c>
      <c r="G47" s="443">
        <v>0</v>
      </c>
      <c r="H47" s="444">
        <f t="shared" si="1"/>
        <v>0</v>
      </c>
      <c r="I47" s="431">
        <f t="shared" si="2"/>
        <v>148805</v>
      </c>
      <c r="J47" s="429">
        <f t="shared" si="3"/>
        <v>-11936</v>
      </c>
      <c r="K47" s="162" t="s">
        <v>6</v>
      </c>
      <c r="L47" s="442">
        <f t="shared" si="4"/>
        <v>-7.3999999999999996E-2</v>
      </c>
      <c r="M47" s="469"/>
      <c r="N47" s="469"/>
      <c r="O47" s="469"/>
      <c r="P47" s="469"/>
      <c r="Q47" s="469"/>
      <c r="R47" s="469"/>
    </row>
    <row r="48" spans="2:18" s="432" customFormat="1" x14ac:dyDescent="0.2">
      <c r="B48" s="798">
        <f t="shared" si="5"/>
        <v>44</v>
      </c>
      <c r="C48" s="799" t="s">
        <v>256</v>
      </c>
      <c r="D48" s="800">
        <v>134480</v>
      </c>
      <c r="E48" s="801">
        <v>129183</v>
      </c>
      <c r="F48" s="802">
        <f t="shared" si="0"/>
        <v>0.998</v>
      </c>
      <c r="G48" s="801">
        <v>266</v>
      </c>
      <c r="H48" s="803">
        <f t="shared" si="1"/>
        <v>2E-3</v>
      </c>
      <c r="I48" s="800">
        <f t="shared" si="2"/>
        <v>129449</v>
      </c>
      <c r="J48" s="801">
        <f t="shared" si="3"/>
        <v>-5031</v>
      </c>
      <c r="K48" s="804" t="s">
        <v>6</v>
      </c>
      <c r="L48" s="802">
        <f t="shared" si="4"/>
        <v>-3.6999999999999998E-2</v>
      </c>
      <c r="M48" s="469"/>
      <c r="N48" s="469"/>
      <c r="O48" s="469"/>
      <c r="P48" s="469"/>
      <c r="Q48" s="469"/>
      <c r="R48" s="469"/>
    </row>
    <row r="49" spans="1:18" s="432" customFormat="1" ht="14.25" thickBot="1" x14ac:dyDescent="0.25">
      <c r="B49" s="426">
        <f t="shared" si="5"/>
        <v>45</v>
      </c>
      <c r="C49" s="445" t="s">
        <v>257</v>
      </c>
      <c r="D49" s="440">
        <v>126610</v>
      </c>
      <c r="E49" s="441">
        <v>120995</v>
      </c>
      <c r="F49" s="446">
        <f t="shared" si="0"/>
        <v>0.998</v>
      </c>
      <c r="G49" s="447">
        <v>282</v>
      </c>
      <c r="H49" s="448">
        <f t="shared" si="1"/>
        <v>2E-3</v>
      </c>
      <c r="I49" s="440">
        <f t="shared" si="2"/>
        <v>121277</v>
      </c>
      <c r="J49" s="441">
        <f t="shared" si="3"/>
        <v>-5333</v>
      </c>
      <c r="K49" s="805" t="s">
        <v>6</v>
      </c>
      <c r="L49" s="446">
        <f t="shared" si="4"/>
        <v>-4.2000000000000003E-2</v>
      </c>
      <c r="M49" s="469"/>
      <c r="N49" s="469"/>
      <c r="O49" s="469"/>
      <c r="P49" s="469"/>
      <c r="Q49" s="469"/>
      <c r="R49" s="469"/>
    </row>
    <row r="50" spans="1:18" s="432" customFormat="1" ht="15" thickTop="1" thickBot="1" x14ac:dyDescent="0.25">
      <c r="B50" s="835" t="s">
        <v>91</v>
      </c>
      <c r="C50" s="836" t="s">
        <v>2</v>
      </c>
      <c r="D50" s="837">
        <f>D52-D51</f>
        <v>12896023</v>
      </c>
      <c r="E50" s="838">
        <f>E52-E51</f>
        <v>12273245</v>
      </c>
      <c r="F50" s="839">
        <f t="shared" si="0"/>
        <v>0.96699999999999997</v>
      </c>
      <c r="G50" s="838">
        <f>G52-G51</f>
        <v>412615</v>
      </c>
      <c r="H50" s="840">
        <f t="shared" si="1"/>
        <v>3.3000000000000002E-2</v>
      </c>
      <c r="I50" s="837">
        <f t="shared" si="2"/>
        <v>12685860</v>
      </c>
      <c r="J50" s="838">
        <f t="shared" si="3"/>
        <v>-210163</v>
      </c>
      <c r="K50" s="841" t="s">
        <v>6</v>
      </c>
      <c r="L50" s="839">
        <f t="shared" si="4"/>
        <v>-1.6E-2</v>
      </c>
      <c r="M50" s="469"/>
      <c r="N50" s="469"/>
      <c r="O50" s="469"/>
      <c r="P50" s="469"/>
      <c r="Q50" s="469"/>
      <c r="R50" s="469"/>
    </row>
    <row r="51" spans="1:18" s="432" customFormat="1" ht="15" thickTop="1" thickBot="1" x14ac:dyDescent="0.25">
      <c r="B51" s="842" t="s">
        <v>93</v>
      </c>
      <c r="C51" s="843" t="s">
        <v>3</v>
      </c>
      <c r="D51" s="844">
        <f>D5+D6+D7+D8+D9+D10+D11+D13</f>
        <v>21175760</v>
      </c>
      <c r="E51" s="845">
        <f>E5+E6+E7+E8+E9+E10+E11+E13</f>
        <v>18853853</v>
      </c>
      <c r="F51" s="846">
        <f t="shared" si="0"/>
        <v>0.95799999999999996</v>
      </c>
      <c r="G51" s="847">
        <f>G5+G6+G7+G8+G9+G10+G11+G13</f>
        <v>817709</v>
      </c>
      <c r="H51" s="848">
        <f t="shared" si="1"/>
        <v>4.2000000000000003E-2</v>
      </c>
      <c r="I51" s="849">
        <f t="shared" si="2"/>
        <v>19671562</v>
      </c>
      <c r="J51" s="850">
        <f t="shared" si="3"/>
        <v>-1504198</v>
      </c>
      <c r="K51" s="851" t="s">
        <v>6</v>
      </c>
      <c r="L51" s="846">
        <f t="shared" si="4"/>
        <v>-7.0999999999999994E-2</v>
      </c>
      <c r="M51" s="469"/>
      <c r="N51" s="469"/>
      <c r="O51" s="469"/>
      <c r="P51" s="469"/>
      <c r="Q51" s="469"/>
      <c r="R51" s="469"/>
    </row>
    <row r="52" spans="1:18" s="455" customFormat="1" ht="19.5" customHeight="1" thickTop="1" thickBot="1" x14ac:dyDescent="0.25">
      <c r="A52" s="466"/>
      <c r="B52" s="449" t="s">
        <v>102</v>
      </c>
      <c r="C52" s="450" t="s">
        <v>258</v>
      </c>
      <c r="D52" s="451">
        <f>SUM(D5:D49)</f>
        <v>34071783</v>
      </c>
      <c r="E52" s="452">
        <f>SUM(E5:E49)</f>
        <v>31127098</v>
      </c>
      <c r="F52" s="453">
        <f t="shared" si="0"/>
        <v>0.96199999999999997</v>
      </c>
      <c r="G52" s="452">
        <f>SUM(G5:G49)</f>
        <v>1230324</v>
      </c>
      <c r="H52" s="454">
        <f t="shared" si="1"/>
        <v>3.7999999999999999E-2</v>
      </c>
      <c r="I52" s="451">
        <f>SUM(I5:I49)</f>
        <v>32357422</v>
      </c>
      <c r="J52" s="452">
        <f t="shared" si="3"/>
        <v>-1714361</v>
      </c>
      <c r="K52" s="471" t="s">
        <v>6</v>
      </c>
      <c r="L52" s="453">
        <f t="shared" si="4"/>
        <v>-0.05</v>
      </c>
      <c r="M52" s="466"/>
      <c r="N52" s="466"/>
      <c r="O52" s="466"/>
      <c r="P52" s="466"/>
      <c r="Q52" s="466"/>
      <c r="R52" s="466"/>
    </row>
    <row r="53" spans="1:18" ht="14.25" thickTop="1" x14ac:dyDescent="0.25">
      <c r="B53" s="456"/>
      <c r="C53" s="457"/>
      <c r="D53" s="457"/>
    </row>
    <row r="56" spans="1:18" x14ac:dyDescent="0.25">
      <c r="C56" s="459"/>
      <c r="H56" s="459"/>
      <c r="I56" s="459"/>
      <c r="J56" s="460"/>
      <c r="K56" s="464"/>
      <c r="L56" s="460"/>
    </row>
    <row r="57" spans="1:18" x14ac:dyDescent="0.25">
      <c r="C57" s="459"/>
      <c r="H57" s="459"/>
      <c r="I57" s="459"/>
      <c r="J57" s="460"/>
      <c r="K57" s="464"/>
      <c r="L57" s="460"/>
    </row>
    <row r="58" spans="1:18" x14ac:dyDescent="0.25">
      <c r="E58" s="461"/>
      <c r="F58" s="461"/>
      <c r="G58" s="461"/>
      <c r="H58" s="459"/>
      <c r="I58" s="459"/>
      <c r="J58" s="461"/>
      <c r="K58" s="465"/>
      <c r="L58" s="461"/>
    </row>
    <row r="59" spans="1:18" x14ac:dyDescent="0.25">
      <c r="D59" s="459"/>
      <c r="E59" s="461"/>
      <c r="F59" s="461"/>
      <c r="G59" s="461"/>
      <c r="H59" s="459"/>
      <c r="I59" s="459"/>
      <c r="J59" s="461"/>
      <c r="K59" s="465"/>
      <c r="L59" s="461"/>
    </row>
    <row r="60" spans="1:18" x14ac:dyDescent="0.25">
      <c r="E60" s="462"/>
      <c r="F60" s="462"/>
      <c r="G60" s="462"/>
    </row>
  </sheetData>
  <mergeCells count="13">
    <mergeCell ref="B1:L1"/>
    <mergeCell ref="B2:C2"/>
    <mergeCell ref="J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</mergeCells>
  <printOptions verticalCentered="1"/>
  <pageMargins left="0" right="0" top="0" bottom="0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5"/>
  <sheetViews>
    <sheetView showZeros="0" zoomScale="120" zoomScaleNormal="120" workbookViewId="0">
      <selection activeCell="N24" sqref="N24"/>
    </sheetView>
  </sheetViews>
  <sheetFormatPr defaultRowHeight="13.5" x14ac:dyDescent="0.25"/>
  <cols>
    <col min="1" max="1" width="9" style="31"/>
    <col min="2" max="2" width="3.625" style="34" customWidth="1"/>
    <col min="3" max="3" width="35.125" style="31" customWidth="1"/>
    <col min="4" max="4" width="7.75" style="31" customWidth="1"/>
    <col min="5" max="5" width="9.375" style="31" customWidth="1"/>
    <col min="6" max="6" width="7.75" style="31" bestFit="1" customWidth="1"/>
    <col min="7" max="7" width="6" style="31" bestFit="1" customWidth="1"/>
    <col min="8" max="8" width="7.75" style="31" customWidth="1"/>
    <col min="9" max="9" width="2.625" style="120" bestFit="1" customWidth="1"/>
    <col min="10" max="10" width="6.875" style="31" customWidth="1"/>
    <col min="11" max="11" width="9" style="472" customWidth="1"/>
    <col min="12" max="23" width="9" style="472"/>
    <col min="24" max="16384" width="9" style="31"/>
  </cols>
  <sheetData>
    <row r="1" spans="2:23" ht="21" customHeight="1" x14ac:dyDescent="0.2">
      <c r="B1" s="1023" t="s">
        <v>347</v>
      </c>
      <c r="C1" s="1023"/>
      <c r="D1" s="1023"/>
      <c r="E1" s="1023"/>
      <c r="F1" s="1023"/>
      <c r="G1" s="1023"/>
      <c r="H1" s="1023"/>
      <c r="I1" s="1023"/>
      <c r="J1" s="1023"/>
    </row>
    <row r="2" spans="2:23" ht="12.75" x14ac:dyDescent="0.2">
      <c r="B2" s="534" t="s">
        <v>259</v>
      </c>
      <c r="C2" s="534"/>
      <c r="D2" s="535"/>
      <c r="E2" s="535"/>
      <c r="F2" s="535"/>
      <c r="G2" s="1024" t="s">
        <v>1</v>
      </c>
      <c r="H2" s="1024"/>
      <c r="I2" s="536"/>
      <c r="J2" s="535"/>
    </row>
    <row r="3" spans="2:23" s="32" customFormat="1" ht="19.5" customHeight="1" x14ac:dyDescent="0.2">
      <c r="B3" s="1025" t="s">
        <v>121</v>
      </c>
      <c r="C3" s="1027" t="s">
        <v>260</v>
      </c>
      <c r="D3" s="1029" t="s">
        <v>261</v>
      </c>
      <c r="E3" s="1031" t="s">
        <v>262</v>
      </c>
      <c r="F3" s="1029" t="s">
        <v>263</v>
      </c>
      <c r="G3" s="1033" t="s">
        <v>262</v>
      </c>
      <c r="H3" s="1035" t="s">
        <v>0</v>
      </c>
      <c r="I3" s="537" t="s">
        <v>7</v>
      </c>
      <c r="J3" s="1037" t="s">
        <v>14</v>
      </c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</row>
    <row r="4" spans="2:23" s="32" customFormat="1" ht="30" customHeight="1" thickBot="1" x14ac:dyDescent="0.25">
      <c r="B4" s="1026"/>
      <c r="C4" s="1028"/>
      <c r="D4" s="1030"/>
      <c r="E4" s="1032"/>
      <c r="F4" s="1030"/>
      <c r="G4" s="1034"/>
      <c r="H4" s="1036"/>
      <c r="I4" s="538" t="s">
        <v>6</v>
      </c>
      <c r="J4" s="1038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</row>
    <row r="5" spans="2:23" s="564" customFormat="1" ht="10.5" customHeight="1" thickTop="1" thickBot="1" x14ac:dyDescent="0.25">
      <c r="B5" s="474"/>
      <c r="C5" s="475">
        <v>1</v>
      </c>
      <c r="D5" s="476">
        <v>2</v>
      </c>
      <c r="E5" s="477" t="s">
        <v>264</v>
      </c>
      <c r="F5" s="478">
        <v>3</v>
      </c>
      <c r="G5" s="477" t="s">
        <v>265</v>
      </c>
      <c r="H5" s="479">
        <v>4</v>
      </c>
      <c r="I5" s="479">
        <v>5</v>
      </c>
      <c r="J5" s="479">
        <v>6</v>
      </c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</row>
    <row r="6" spans="2:23" s="542" customFormat="1" ht="15" thickTop="1" thickBot="1" x14ac:dyDescent="0.3">
      <c r="B6" s="882" t="s">
        <v>91</v>
      </c>
      <c r="C6" s="883" t="s">
        <v>342</v>
      </c>
      <c r="D6" s="884">
        <f>SUM(D7:D33)</f>
        <v>9011936</v>
      </c>
      <c r="E6" s="885">
        <f t="shared" ref="E6:E64" si="0">D6/D$64</f>
        <v>0.26400000000000001</v>
      </c>
      <c r="F6" s="886">
        <f>SUM(F7:F33)</f>
        <v>11117901</v>
      </c>
      <c r="G6" s="885">
        <f t="shared" ref="G6:G64" si="1">F6/F$64</f>
        <v>0.34399999999999997</v>
      </c>
      <c r="H6" s="887">
        <f t="shared" ref="H6:H64" si="2">F6-D6</f>
        <v>2105965</v>
      </c>
      <c r="I6" s="888" t="s">
        <v>7</v>
      </c>
      <c r="J6" s="889">
        <f t="shared" ref="J6:J47" si="3">F6/D6-100%</f>
        <v>0.23400000000000001</v>
      </c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</row>
    <row r="7" spans="2:23" s="539" customFormat="1" ht="11.45" customHeight="1" x14ac:dyDescent="0.2">
      <c r="B7" s="852">
        <v>1</v>
      </c>
      <c r="C7" s="853" t="s">
        <v>266</v>
      </c>
      <c r="D7" s="854">
        <v>4347620</v>
      </c>
      <c r="E7" s="576">
        <f t="shared" si="0"/>
        <v>0.128</v>
      </c>
      <c r="F7" s="855">
        <v>4791611</v>
      </c>
      <c r="G7" s="576">
        <f t="shared" si="1"/>
        <v>0.14799999999999999</v>
      </c>
      <c r="H7" s="856">
        <f t="shared" si="2"/>
        <v>443991</v>
      </c>
      <c r="I7" s="857" t="s">
        <v>7</v>
      </c>
      <c r="J7" s="858">
        <f t="shared" si="3"/>
        <v>0.10199999999999999</v>
      </c>
    </row>
    <row r="8" spans="2:23" s="539" customFormat="1" ht="11.45" customHeight="1" x14ac:dyDescent="0.2">
      <c r="B8" s="852">
        <v>2</v>
      </c>
      <c r="C8" s="859" t="s">
        <v>199</v>
      </c>
      <c r="D8" s="854">
        <v>511408</v>
      </c>
      <c r="E8" s="576">
        <f t="shared" si="0"/>
        <v>1.4999999999999999E-2</v>
      </c>
      <c r="F8" s="855">
        <v>2084056</v>
      </c>
      <c r="G8" s="576">
        <f t="shared" si="1"/>
        <v>6.4000000000000001E-2</v>
      </c>
      <c r="H8" s="856">
        <f t="shared" si="2"/>
        <v>1572648</v>
      </c>
      <c r="I8" s="860" t="s">
        <v>7</v>
      </c>
      <c r="J8" s="858">
        <f t="shared" si="3"/>
        <v>3.0750000000000002</v>
      </c>
    </row>
    <row r="9" spans="2:23" s="539" customFormat="1" ht="11.45" customHeight="1" x14ac:dyDescent="0.2">
      <c r="B9" s="852">
        <v>3</v>
      </c>
      <c r="C9" s="861" t="s">
        <v>267</v>
      </c>
      <c r="D9" s="862">
        <v>677609</v>
      </c>
      <c r="E9" s="576">
        <f t="shared" si="0"/>
        <v>0.02</v>
      </c>
      <c r="F9" s="863">
        <v>672248</v>
      </c>
      <c r="G9" s="576">
        <f t="shared" si="1"/>
        <v>2.1000000000000001E-2</v>
      </c>
      <c r="H9" s="856">
        <f t="shared" si="2"/>
        <v>-5361</v>
      </c>
      <c r="I9" s="162" t="s">
        <v>6</v>
      </c>
      <c r="J9" s="858">
        <f t="shared" si="3"/>
        <v>-8.0000000000000002E-3</v>
      </c>
    </row>
    <row r="10" spans="2:23" s="539" customFormat="1" ht="11.45" customHeight="1" x14ac:dyDescent="0.2">
      <c r="B10" s="852">
        <v>4</v>
      </c>
      <c r="C10" s="861" t="s">
        <v>268</v>
      </c>
      <c r="D10" s="862">
        <v>564193</v>
      </c>
      <c r="E10" s="576">
        <f t="shared" si="0"/>
        <v>1.7000000000000001E-2</v>
      </c>
      <c r="F10" s="863">
        <v>629100</v>
      </c>
      <c r="G10" s="576">
        <f t="shared" si="1"/>
        <v>1.9E-2</v>
      </c>
      <c r="H10" s="856">
        <f t="shared" si="2"/>
        <v>64907</v>
      </c>
      <c r="I10" s="860" t="s">
        <v>7</v>
      </c>
      <c r="J10" s="858">
        <f t="shared" si="3"/>
        <v>0.115</v>
      </c>
    </row>
    <row r="11" spans="2:23" s="539" customFormat="1" ht="11.45" customHeight="1" x14ac:dyDescent="0.2">
      <c r="B11" s="852">
        <v>5</v>
      </c>
      <c r="C11" s="864" t="s">
        <v>269</v>
      </c>
      <c r="D11" s="862">
        <v>416433</v>
      </c>
      <c r="E11" s="576">
        <f t="shared" si="0"/>
        <v>1.2E-2</v>
      </c>
      <c r="F11" s="863">
        <v>450911</v>
      </c>
      <c r="G11" s="576">
        <f t="shared" si="1"/>
        <v>1.4E-2</v>
      </c>
      <c r="H11" s="856">
        <f t="shared" si="2"/>
        <v>34478</v>
      </c>
      <c r="I11" s="860" t="s">
        <v>7</v>
      </c>
      <c r="J11" s="858">
        <f t="shared" si="3"/>
        <v>8.3000000000000004E-2</v>
      </c>
    </row>
    <row r="12" spans="2:23" s="539" customFormat="1" ht="11.45" customHeight="1" x14ac:dyDescent="0.2">
      <c r="B12" s="852">
        <v>6</v>
      </c>
      <c r="C12" s="859" t="s">
        <v>270</v>
      </c>
      <c r="D12" s="862">
        <v>1075</v>
      </c>
      <c r="E12" s="576">
        <f t="shared" si="0"/>
        <v>0</v>
      </c>
      <c r="F12" s="863">
        <v>417433</v>
      </c>
      <c r="G12" s="576">
        <f t="shared" si="1"/>
        <v>1.2999999999999999E-2</v>
      </c>
      <c r="H12" s="856">
        <f t="shared" si="2"/>
        <v>416358</v>
      </c>
      <c r="I12" s="860" t="s">
        <v>7</v>
      </c>
      <c r="J12" s="858">
        <f t="shared" si="3"/>
        <v>387.31</v>
      </c>
    </row>
    <row r="13" spans="2:23" s="539" customFormat="1" ht="11.45" customHeight="1" x14ac:dyDescent="0.2">
      <c r="B13" s="852">
        <v>7</v>
      </c>
      <c r="C13" s="864" t="s">
        <v>191</v>
      </c>
      <c r="D13" s="862">
        <v>342753</v>
      </c>
      <c r="E13" s="576">
        <f t="shared" si="0"/>
        <v>0.01</v>
      </c>
      <c r="F13" s="863">
        <v>400554</v>
      </c>
      <c r="G13" s="576">
        <f t="shared" si="1"/>
        <v>1.2E-2</v>
      </c>
      <c r="H13" s="856">
        <f t="shared" si="2"/>
        <v>57801</v>
      </c>
      <c r="I13" s="860" t="s">
        <v>7</v>
      </c>
      <c r="J13" s="858">
        <f t="shared" si="3"/>
        <v>0.16900000000000001</v>
      </c>
    </row>
    <row r="14" spans="2:23" s="540" customFormat="1" ht="11.45" customHeight="1" x14ac:dyDescent="0.2">
      <c r="B14" s="480">
        <v>8</v>
      </c>
      <c r="C14" s="487" t="s">
        <v>271</v>
      </c>
      <c r="D14" s="488">
        <v>358890</v>
      </c>
      <c r="E14" s="482">
        <f t="shared" si="0"/>
        <v>1.0999999999999999E-2</v>
      </c>
      <c r="F14" s="489">
        <v>293087</v>
      </c>
      <c r="G14" s="482">
        <f t="shared" si="1"/>
        <v>8.9999999999999993E-3</v>
      </c>
      <c r="H14" s="484">
        <f t="shared" si="2"/>
        <v>-65803</v>
      </c>
      <c r="I14" s="162" t="s">
        <v>6</v>
      </c>
      <c r="J14" s="485">
        <f t="shared" si="3"/>
        <v>-0.183</v>
      </c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</row>
    <row r="15" spans="2:23" s="540" customFormat="1" ht="11.45" customHeight="1" x14ac:dyDescent="0.2">
      <c r="B15" s="480">
        <v>9</v>
      </c>
      <c r="C15" s="490" t="s">
        <v>272</v>
      </c>
      <c r="D15" s="488">
        <v>693403</v>
      </c>
      <c r="E15" s="482">
        <f t="shared" si="0"/>
        <v>0.02</v>
      </c>
      <c r="F15" s="489">
        <v>276360</v>
      </c>
      <c r="G15" s="482">
        <f t="shared" si="1"/>
        <v>8.9999999999999993E-3</v>
      </c>
      <c r="H15" s="484">
        <f t="shared" si="2"/>
        <v>-417043</v>
      </c>
      <c r="I15" s="162" t="s">
        <v>6</v>
      </c>
      <c r="J15" s="485">
        <f t="shared" si="3"/>
        <v>-0.60099999999999998</v>
      </c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</row>
    <row r="16" spans="2:23" s="540" customFormat="1" ht="11.45" customHeight="1" x14ac:dyDescent="0.2">
      <c r="B16" s="480">
        <v>10</v>
      </c>
      <c r="C16" s="491" t="s">
        <v>273</v>
      </c>
      <c r="D16" s="488">
        <v>179859</v>
      </c>
      <c r="E16" s="482">
        <f t="shared" si="0"/>
        <v>5.0000000000000001E-3</v>
      </c>
      <c r="F16" s="489">
        <v>172257</v>
      </c>
      <c r="G16" s="482">
        <f t="shared" si="1"/>
        <v>5.0000000000000001E-3</v>
      </c>
      <c r="H16" s="484">
        <f t="shared" si="2"/>
        <v>-7602</v>
      </c>
      <c r="I16" s="162" t="s">
        <v>6</v>
      </c>
      <c r="J16" s="485">
        <f t="shared" si="3"/>
        <v>-4.2000000000000003E-2</v>
      </c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39"/>
    </row>
    <row r="17" spans="2:23" s="540" customFormat="1" ht="11.45" customHeight="1" x14ac:dyDescent="0.2">
      <c r="B17" s="480">
        <v>11</v>
      </c>
      <c r="C17" s="491" t="s">
        <v>274</v>
      </c>
      <c r="D17" s="488">
        <v>137931</v>
      </c>
      <c r="E17" s="482">
        <f t="shared" si="0"/>
        <v>4.0000000000000001E-3</v>
      </c>
      <c r="F17" s="489">
        <v>137522</v>
      </c>
      <c r="G17" s="482">
        <f t="shared" si="1"/>
        <v>4.0000000000000001E-3</v>
      </c>
      <c r="H17" s="484">
        <f t="shared" si="2"/>
        <v>-409</v>
      </c>
      <c r="I17" s="162" t="s">
        <v>6</v>
      </c>
      <c r="J17" s="485">
        <f t="shared" si="3"/>
        <v>-3.0000000000000001E-3</v>
      </c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</row>
    <row r="18" spans="2:23" s="540" customFormat="1" ht="11.45" customHeight="1" x14ac:dyDescent="0.2">
      <c r="B18" s="480">
        <v>12</v>
      </c>
      <c r="C18" s="490" t="s">
        <v>275</v>
      </c>
      <c r="D18" s="488">
        <v>73770</v>
      </c>
      <c r="E18" s="482">
        <f t="shared" si="0"/>
        <v>2E-3</v>
      </c>
      <c r="F18" s="489">
        <v>108272</v>
      </c>
      <c r="G18" s="482">
        <f t="shared" si="1"/>
        <v>3.0000000000000001E-3</v>
      </c>
      <c r="H18" s="484">
        <f t="shared" si="2"/>
        <v>34502</v>
      </c>
      <c r="I18" s="164" t="s">
        <v>7</v>
      </c>
      <c r="J18" s="485">
        <f t="shared" si="3"/>
        <v>0.46800000000000003</v>
      </c>
      <c r="K18" s="543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</row>
    <row r="19" spans="2:23" s="540" customFormat="1" ht="11.45" customHeight="1" x14ac:dyDescent="0.2">
      <c r="B19" s="480">
        <v>13</v>
      </c>
      <c r="C19" s="492" t="s">
        <v>276</v>
      </c>
      <c r="D19" s="488">
        <v>57404</v>
      </c>
      <c r="E19" s="482">
        <f t="shared" si="0"/>
        <v>2E-3</v>
      </c>
      <c r="F19" s="489">
        <v>106840</v>
      </c>
      <c r="G19" s="482">
        <f t="shared" si="1"/>
        <v>3.0000000000000001E-3</v>
      </c>
      <c r="H19" s="484">
        <f t="shared" si="2"/>
        <v>49436</v>
      </c>
      <c r="I19" s="164" t="s">
        <v>7</v>
      </c>
      <c r="J19" s="485">
        <f t="shared" si="3"/>
        <v>0.86099999999999999</v>
      </c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</row>
    <row r="20" spans="2:23" s="540" customFormat="1" ht="11.45" customHeight="1" x14ac:dyDescent="0.2">
      <c r="B20" s="480">
        <v>14</v>
      </c>
      <c r="C20" s="492" t="s">
        <v>277</v>
      </c>
      <c r="D20" s="488">
        <v>85611</v>
      </c>
      <c r="E20" s="482">
        <f t="shared" si="0"/>
        <v>3.0000000000000001E-3</v>
      </c>
      <c r="F20" s="489">
        <v>87109</v>
      </c>
      <c r="G20" s="482">
        <f t="shared" si="1"/>
        <v>3.0000000000000001E-3</v>
      </c>
      <c r="H20" s="484">
        <f t="shared" si="2"/>
        <v>1498</v>
      </c>
      <c r="I20" s="164" t="s">
        <v>7</v>
      </c>
      <c r="J20" s="485">
        <f t="shared" si="3"/>
        <v>1.7000000000000001E-2</v>
      </c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</row>
    <row r="21" spans="2:23" s="540" customFormat="1" ht="11.45" customHeight="1" x14ac:dyDescent="0.2">
      <c r="B21" s="480">
        <v>15</v>
      </c>
      <c r="C21" s="490" t="s">
        <v>278</v>
      </c>
      <c r="D21" s="488">
        <v>101594</v>
      </c>
      <c r="E21" s="482">
        <f t="shared" si="0"/>
        <v>3.0000000000000001E-3</v>
      </c>
      <c r="F21" s="489">
        <v>82782</v>
      </c>
      <c r="G21" s="482">
        <f t="shared" si="1"/>
        <v>3.0000000000000001E-3</v>
      </c>
      <c r="H21" s="484">
        <f t="shared" si="2"/>
        <v>-18812</v>
      </c>
      <c r="I21" s="162" t="s">
        <v>6</v>
      </c>
      <c r="J21" s="485">
        <f t="shared" si="3"/>
        <v>-0.185</v>
      </c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</row>
    <row r="22" spans="2:23" s="540" customFormat="1" ht="11.45" customHeight="1" x14ac:dyDescent="0.2">
      <c r="B22" s="480">
        <v>16</v>
      </c>
      <c r="C22" s="492" t="s">
        <v>50</v>
      </c>
      <c r="D22" s="488">
        <v>52764</v>
      </c>
      <c r="E22" s="482">
        <f t="shared" si="0"/>
        <v>2E-3</v>
      </c>
      <c r="F22" s="489">
        <v>77827</v>
      </c>
      <c r="G22" s="482">
        <f t="shared" si="1"/>
        <v>2E-3</v>
      </c>
      <c r="H22" s="484">
        <f t="shared" si="2"/>
        <v>25063</v>
      </c>
      <c r="I22" s="164" t="s">
        <v>7</v>
      </c>
      <c r="J22" s="485">
        <f t="shared" si="3"/>
        <v>0.47499999999999998</v>
      </c>
      <c r="K22" s="539"/>
      <c r="L22" s="539"/>
    </row>
    <row r="23" spans="2:23" s="540" customFormat="1" ht="11.45" customHeight="1" x14ac:dyDescent="0.2">
      <c r="B23" s="480">
        <v>17</v>
      </c>
      <c r="C23" s="487" t="s">
        <v>279</v>
      </c>
      <c r="D23" s="488">
        <v>105484</v>
      </c>
      <c r="E23" s="482">
        <f t="shared" si="0"/>
        <v>3.0000000000000001E-3</v>
      </c>
      <c r="F23" s="489">
        <v>72043</v>
      </c>
      <c r="G23" s="482">
        <f t="shared" si="1"/>
        <v>2E-3</v>
      </c>
      <c r="H23" s="484">
        <f t="shared" si="2"/>
        <v>-33441</v>
      </c>
      <c r="I23" s="162" t="s">
        <v>6</v>
      </c>
      <c r="J23" s="485">
        <f t="shared" si="3"/>
        <v>-0.317</v>
      </c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</row>
    <row r="24" spans="2:23" s="540" customFormat="1" ht="11.45" customHeight="1" x14ac:dyDescent="0.2">
      <c r="B24" s="480">
        <v>18</v>
      </c>
      <c r="C24" s="492" t="s">
        <v>280</v>
      </c>
      <c r="D24" s="488">
        <v>55004</v>
      </c>
      <c r="E24" s="482">
        <f t="shared" si="0"/>
        <v>2E-3</v>
      </c>
      <c r="F24" s="489">
        <v>69965</v>
      </c>
      <c r="G24" s="482">
        <f t="shared" si="1"/>
        <v>2E-3</v>
      </c>
      <c r="H24" s="484">
        <f t="shared" si="2"/>
        <v>14961</v>
      </c>
      <c r="I24" s="164" t="s">
        <v>7</v>
      </c>
      <c r="J24" s="485">
        <f t="shared" si="3"/>
        <v>0.27200000000000002</v>
      </c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</row>
    <row r="25" spans="2:23" s="540" customFormat="1" ht="11.45" customHeight="1" x14ac:dyDescent="0.2">
      <c r="B25" s="480">
        <v>19</v>
      </c>
      <c r="C25" s="492" t="s">
        <v>281</v>
      </c>
      <c r="D25" s="488">
        <v>44492</v>
      </c>
      <c r="E25" s="482">
        <f t="shared" si="0"/>
        <v>1E-3</v>
      </c>
      <c r="F25" s="489">
        <v>39924</v>
      </c>
      <c r="G25" s="482">
        <f t="shared" si="1"/>
        <v>1E-3</v>
      </c>
      <c r="H25" s="484">
        <f t="shared" si="2"/>
        <v>-4568</v>
      </c>
      <c r="I25" s="162" t="s">
        <v>6</v>
      </c>
      <c r="J25" s="485">
        <f t="shared" si="3"/>
        <v>-0.10299999999999999</v>
      </c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</row>
    <row r="26" spans="2:23" s="540" customFormat="1" ht="11.45" customHeight="1" x14ac:dyDescent="0.2">
      <c r="B26" s="480">
        <v>20</v>
      </c>
      <c r="C26" s="492" t="s">
        <v>282</v>
      </c>
      <c r="D26" s="488">
        <v>90561</v>
      </c>
      <c r="E26" s="482">
        <f t="shared" si="0"/>
        <v>3.0000000000000001E-3</v>
      </c>
      <c r="F26" s="489">
        <v>37989</v>
      </c>
      <c r="G26" s="482">
        <f t="shared" si="1"/>
        <v>1E-3</v>
      </c>
      <c r="H26" s="484">
        <f t="shared" si="2"/>
        <v>-52572</v>
      </c>
      <c r="I26" s="162" t="s">
        <v>6</v>
      </c>
      <c r="J26" s="485">
        <f t="shared" si="3"/>
        <v>-0.58099999999999996</v>
      </c>
      <c r="K26" s="539"/>
      <c r="L26" s="539"/>
      <c r="M26" s="539"/>
      <c r="N26" s="539"/>
      <c r="O26" s="539"/>
      <c r="P26" s="539"/>
      <c r="Q26" s="539"/>
      <c r="R26" s="539"/>
      <c r="S26" s="539"/>
      <c r="T26" s="539"/>
      <c r="U26" s="539"/>
      <c r="V26" s="539"/>
      <c r="W26" s="539"/>
    </row>
    <row r="27" spans="2:23" s="540" customFormat="1" ht="11.45" customHeight="1" x14ac:dyDescent="0.2">
      <c r="B27" s="480">
        <v>21</v>
      </c>
      <c r="C27" s="493" t="s">
        <v>283</v>
      </c>
      <c r="D27" s="488">
        <v>27715</v>
      </c>
      <c r="E27" s="482">
        <f t="shared" si="0"/>
        <v>1E-3</v>
      </c>
      <c r="F27" s="489">
        <v>31691</v>
      </c>
      <c r="G27" s="482">
        <f t="shared" si="1"/>
        <v>1E-3</v>
      </c>
      <c r="H27" s="484">
        <f t="shared" si="2"/>
        <v>3976</v>
      </c>
      <c r="I27" s="164" t="s">
        <v>7</v>
      </c>
      <c r="J27" s="485">
        <f t="shared" si="3"/>
        <v>0.14299999999999999</v>
      </c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</row>
    <row r="28" spans="2:23" s="540" customFormat="1" ht="11.45" customHeight="1" x14ac:dyDescent="0.2">
      <c r="B28" s="480">
        <v>22</v>
      </c>
      <c r="C28" s="493" t="s">
        <v>284</v>
      </c>
      <c r="D28" s="488">
        <v>35598</v>
      </c>
      <c r="E28" s="482">
        <f t="shared" si="0"/>
        <v>1E-3</v>
      </c>
      <c r="F28" s="489">
        <v>25121</v>
      </c>
      <c r="G28" s="482">
        <f t="shared" si="1"/>
        <v>1E-3</v>
      </c>
      <c r="H28" s="484">
        <f t="shared" si="2"/>
        <v>-10477</v>
      </c>
      <c r="I28" s="162" t="s">
        <v>6</v>
      </c>
      <c r="J28" s="485">
        <f t="shared" si="3"/>
        <v>-0.29399999999999998</v>
      </c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39"/>
    </row>
    <row r="29" spans="2:23" s="540" customFormat="1" ht="11.45" customHeight="1" x14ac:dyDescent="0.2">
      <c r="B29" s="480">
        <v>23</v>
      </c>
      <c r="C29" s="493" t="s">
        <v>285</v>
      </c>
      <c r="D29" s="488">
        <v>31986</v>
      </c>
      <c r="E29" s="482">
        <f t="shared" si="0"/>
        <v>1E-3</v>
      </c>
      <c r="F29" s="489">
        <v>22013</v>
      </c>
      <c r="G29" s="482">
        <f t="shared" si="1"/>
        <v>1E-3</v>
      </c>
      <c r="H29" s="484">
        <f t="shared" si="2"/>
        <v>-9973</v>
      </c>
      <c r="I29" s="162" t="s">
        <v>6</v>
      </c>
      <c r="J29" s="485">
        <f t="shared" si="3"/>
        <v>-0.312</v>
      </c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</row>
    <row r="30" spans="2:23" s="866" customFormat="1" ht="11.45" customHeight="1" x14ac:dyDescent="0.2">
      <c r="B30" s="480">
        <v>24</v>
      </c>
      <c r="C30" s="865" t="s">
        <v>286</v>
      </c>
      <c r="D30" s="481">
        <v>14496</v>
      </c>
      <c r="E30" s="482">
        <f t="shared" si="0"/>
        <v>0</v>
      </c>
      <c r="F30" s="483">
        <v>19440</v>
      </c>
      <c r="G30" s="482">
        <f t="shared" si="1"/>
        <v>1E-3</v>
      </c>
      <c r="H30" s="484">
        <f t="shared" si="2"/>
        <v>4944</v>
      </c>
      <c r="I30" s="164" t="s">
        <v>7</v>
      </c>
      <c r="J30" s="485">
        <f t="shared" si="3"/>
        <v>0.34100000000000003</v>
      </c>
      <c r="K30" s="539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</row>
    <row r="31" spans="2:23" s="540" customFormat="1" ht="11.45" customHeight="1" x14ac:dyDescent="0.2">
      <c r="B31" s="480">
        <v>25</v>
      </c>
      <c r="C31" s="493" t="s">
        <v>287</v>
      </c>
      <c r="D31" s="488">
        <v>2884</v>
      </c>
      <c r="E31" s="482">
        <f t="shared" si="0"/>
        <v>0</v>
      </c>
      <c r="F31" s="489">
        <v>10195</v>
      </c>
      <c r="G31" s="482">
        <f t="shared" si="1"/>
        <v>0</v>
      </c>
      <c r="H31" s="484">
        <f t="shared" si="2"/>
        <v>7311</v>
      </c>
      <c r="I31" s="164" t="s">
        <v>7</v>
      </c>
      <c r="J31" s="485">
        <f t="shared" si="3"/>
        <v>2.5350000000000001</v>
      </c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</row>
    <row r="32" spans="2:23" s="540" customFormat="1" ht="11.45" customHeight="1" x14ac:dyDescent="0.2">
      <c r="B32" s="480">
        <v>26</v>
      </c>
      <c r="C32" s="493" t="s">
        <v>288</v>
      </c>
      <c r="D32" s="488">
        <v>1398</v>
      </c>
      <c r="E32" s="482">
        <f t="shared" si="0"/>
        <v>0</v>
      </c>
      <c r="F32" s="489">
        <v>1531</v>
      </c>
      <c r="G32" s="482">
        <f t="shared" si="1"/>
        <v>0</v>
      </c>
      <c r="H32" s="484">
        <f t="shared" si="2"/>
        <v>133</v>
      </c>
      <c r="I32" s="164" t="s">
        <v>7</v>
      </c>
      <c r="J32" s="485">
        <f t="shared" si="3"/>
        <v>9.5000000000000001E-2</v>
      </c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</row>
    <row r="33" spans="2:23" s="540" customFormat="1" ht="11.45" customHeight="1" x14ac:dyDescent="0.2">
      <c r="B33" s="480">
        <v>27</v>
      </c>
      <c r="C33" s="492" t="s">
        <v>289</v>
      </c>
      <c r="D33" s="481">
        <v>1</v>
      </c>
      <c r="E33" s="482">
        <f t="shared" si="0"/>
        <v>0</v>
      </c>
      <c r="F33" s="483">
        <v>20</v>
      </c>
      <c r="G33" s="482">
        <f t="shared" si="1"/>
        <v>0</v>
      </c>
      <c r="H33" s="484">
        <f t="shared" si="2"/>
        <v>19</v>
      </c>
      <c r="I33" s="494" t="s">
        <v>7</v>
      </c>
      <c r="J33" s="485">
        <f t="shared" si="3"/>
        <v>19</v>
      </c>
      <c r="K33" s="539"/>
      <c r="L33" s="539"/>
      <c r="M33" s="539"/>
      <c r="N33" s="539"/>
      <c r="O33" s="539"/>
      <c r="P33" s="539"/>
      <c r="Q33" s="539"/>
      <c r="R33" s="539"/>
      <c r="S33" s="539"/>
      <c r="T33" s="539"/>
      <c r="U33" s="539"/>
      <c r="V33" s="539"/>
      <c r="W33" s="539"/>
    </row>
    <row r="34" spans="2:23" s="540" customFormat="1" ht="14.25" thickBot="1" x14ac:dyDescent="0.25">
      <c r="B34" s="890" t="s">
        <v>93</v>
      </c>
      <c r="C34" s="883" t="s">
        <v>290</v>
      </c>
      <c r="D34" s="891">
        <f>D35+D36</f>
        <v>14767479</v>
      </c>
      <c r="E34" s="892">
        <f t="shared" si="0"/>
        <v>0.433</v>
      </c>
      <c r="F34" s="893">
        <f>F35+F36</f>
        <v>15113241</v>
      </c>
      <c r="G34" s="892">
        <f t="shared" si="1"/>
        <v>0.46700000000000003</v>
      </c>
      <c r="H34" s="894">
        <f t="shared" si="2"/>
        <v>345762</v>
      </c>
      <c r="I34" s="895" t="s">
        <v>7</v>
      </c>
      <c r="J34" s="896">
        <f t="shared" si="3"/>
        <v>2.3E-2</v>
      </c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</row>
    <row r="35" spans="2:23" s="549" customFormat="1" ht="11.45" customHeight="1" thickBot="1" x14ac:dyDescent="0.25">
      <c r="B35" s="551" t="s">
        <v>291</v>
      </c>
      <c r="C35" s="552" t="s">
        <v>147</v>
      </c>
      <c r="D35" s="553">
        <v>10476620</v>
      </c>
      <c r="E35" s="554">
        <f t="shared" si="0"/>
        <v>0.307</v>
      </c>
      <c r="F35" s="555">
        <v>10900669</v>
      </c>
      <c r="G35" s="867">
        <f t="shared" si="1"/>
        <v>0.33700000000000002</v>
      </c>
      <c r="H35" s="556">
        <f t="shared" si="2"/>
        <v>424049</v>
      </c>
      <c r="I35" s="547" t="s">
        <v>7</v>
      </c>
      <c r="J35" s="557">
        <f t="shared" si="3"/>
        <v>0.04</v>
      </c>
      <c r="K35" s="548"/>
      <c r="L35" s="548"/>
      <c r="M35" s="548"/>
      <c r="N35" s="548"/>
      <c r="O35" s="548"/>
      <c r="P35" s="548"/>
      <c r="Q35" s="548"/>
      <c r="R35" s="548"/>
      <c r="S35" s="548"/>
      <c r="T35" s="548"/>
      <c r="U35" s="548"/>
      <c r="V35" s="548"/>
      <c r="W35" s="548"/>
    </row>
    <row r="36" spans="2:23" s="549" customFormat="1" ht="11.45" customHeight="1" x14ac:dyDescent="0.2">
      <c r="B36" s="558" t="s">
        <v>292</v>
      </c>
      <c r="C36" s="559" t="s">
        <v>350</v>
      </c>
      <c r="D36" s="560">
        <f>SUM(D37:D52)</f>
        <v>4290859</v>
      </c>
      <c r="E36" s="561">
        <f t="shared" si="0"/>
        <v>0.126</v>
      </c>
      <c r="F36" s="562">
        <f>SUM(F37:F52)</f>
        <v>4212572</v>
      </c>
      <c r="G36" s="561">
        <f t="shared" si="1"/>
        <v>0.13</v>
      </c>
      <c r="H36" s="556">
        <f t="shared" si="2"/>
        <v>-78287</v>
      </c>
      <c r="I36" s="550" t="s">
        <v>6</v>
      </c>
      <c r="J36" s="557">
        <f t="shared" si="3"/>
        <v>-1.7999999999999999E-2</v>
      </c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</row>
    <row r="37" spans="2:23" s="540" customFormat="1" ht="11.45" customHeight="1" x14ac:dyDescent="0.2">
      <c r="B37" s="573">
        <v>1</v>
      </c>
      <c r="C37" s="861" t="s">
        <v>293</v>
      </c>
      <c r="D37" s="862">
        <v>1089382</v>
      </c>
      <c r="E37" s="576">
        <f t="shared" si="0"/>
        <v>3.2000000000000001E-2</v>
      </c>
      <c r="F37" s="863">
        <v>1313733</v>
      </c>
      <c r="G37" s="576">
        <f t="shared" si="1"/>
        <v>4.1000000000000002E-2</v>
      </c>
      <c r="H37" s="856">
        <f t="shared" si="2"/>
        <v>224351</v>
      </c>
      <c r="I37" s="164" t="s">
        <v>7</v>
      </c>
      <c r="J37" s="485">
        <f t="shared" si="3"/>
        <v>0.20599999999999999</v>
      </c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</row>
    <row r="38" spans="2:23" s="540" customFormat="1" ht="11.45" customHeight="1" x14ac:dyDescent="0.2">
      <c r="B38" s="573">
        <v>2</v>
      </c>
      <c r="C38" s="574" t="s">
        <v>294</v>
      </c>
      <c r="D38" s="575">
        <v>811181</v>
      </c>
      <c r="E38" s="576">
        <f t="shared" si="0"/>
        <v>2.4E-2</v>
      </c>
      <c r="F38" s="577">
        <v>1056079</v>
      </c>
      <c r="G38" s="576">
        <f t="shared" si="1"/>
        <v>3.3000000000000002E-2</v>
      </c>
      <c r="H38" s="578">
        <f t="shared" si="2"/>
        <v>244898</v>
      </c>
      <c r="I38" s="164" t="s">
        <v>7</v>
      </c>
      <c r="J38" s="499">
        <f t="shared" si="3"/>
        <v>0.30199999999999999</v>
      </c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</row>
    <row r="39" spans="2:23" s="540" customFormat="1" ht="11.45" customHeight="1" x14ac:dyDescent="0.2">
      <c r="B39" s="495">
        <v>3</v>
      </c>
      <c r="C39" s="492" t="s">
        <v>197</v>
      </c>
      <c r="D39" s="496">
        <v>1005828</v>
      </c>
      <c r="E39" s="482">
        <f t="shared" si="0"/>
        <v>0.03</v>
      </c>
      <c r="F39" s="497">
        <v>1033037</v>
      </c>
      <c r="G39" s="482">
        <f t="shared" si="1"/>
        <v>3.2000000000000001E-2</v>
      </c>
      <c r="H39" s="484">
        <f t="shared" si="2"/>
        <v>27209</v>
      </c>
      <c r="I39" s="164" t="s">
        <v>7</v>
      </c>
      <c r="J39" s="485">
        <f t="shared" si="3"/>
        <v>2.7E-2</v>
      </c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</row>
    <row r="40" spans="2:23" s="540" customFormat="1" ht="11.45" customHeight="1" x14ac:dyDescent="0.2">
      <c r="B40" s="495">
        <v>4</v>
      </c>
      <c r="C40" s="500" t="s">
        <v>295</v>
      </c>
      <c r="D40" s="496">
        <v>1013838</v>
      </c>
      <c r="E40" s="482">
        <f t="shared" si="0"/>
        <v>0.03</v>
      </c>
      <c r="F40" s="497">
        <v>368821</v>
      </c>
      <c r="G40" s="482">
        <f t="shared" si="1"/>
        <v>1.0999999999999999E-2</v>
      </c>
      <c r="H40" s="501">
        <f t="shared" si="2"/>
        <v>-645017</v>
      </c>
      <c r="I40" s="162" t="s">
        <v>6</v>
      </c>
      <c r="J40" s="502">
        <f t="shared" si="3"/>
        <v>-0.63600000000000001</v>
      </c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</row>
    <row r="41" spans="2:23" s="540" customFormat="1" ht="11.45" customHeight="1" x14ac:dyDescent="0.2">
      <c r="B41" s="495">
        <v>5</v>
      </c>
      <c r="C41" s="500" t="s">
        <v>296</v>
      </c>
      <c r="D41" s="496">
        <v>192570</v>
      </c>
      <c r="E41" s="482">
        <f t="shared" si="0"/>
        <v>6.0000000000000001E-3</v>
      </c>
      <c r="F41" s="497">
        <v>225641</v>
      </c>
      <c r="G41" s="482">
        <f t="shared" si="1"/>
        <v>7.0000000000000001E-3</v>
      </c>
      <c r="H41" s="501">
        <f t="shared" si="2"/>
        <v>33071</v>
      </c>
      <c r="I41" s="164" t="s">
        <v>7</v>
      </c>
      <c r="J41" s="502">
        <f t="shared" si="3"/>
        <v>0.17199999999999999</v>
      </c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</row>
    <row r="42" spans="2:23" s="540" customFormat="1" ht="11.45" customHeight="1" x14ac:dyDescent="0.2">
      <c r="B42" s="495">
        <v>6</v>
      </c>
      <c r="C42" s="492" t="s">
        <v>297</v>
      </c>
      <c r="D42" s="488">
        <v>70376</v>
      </c>
      <c r="E42" s="482">
        <f t="shared" si="0"/>
        <v>2E-3</v>
      </c>
      <c r="F42" s="489">
        <v>92009</v>
      </c>
      <c r="G42" s="482">
        <f t="shared" si="1"/>
        <v>3.0000000000000001E-3</v>
      </c>
      <c r="H42" s="484">
        <f t="shared" si="2"/>
        <v>21633</v>
      </c>
      <c r="I42" s="164" t="s">
        <v>7</v>
      </c>
      <c r="J42" s="485">
        <f t="shared" si="3"/>
        <v>0.307</v>
      </c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</row>
    <row r="43" spans="2:23" s="540" customFormat="1" ht="11.45" customHeight="1" x14ac:dyDescent="0.2">
      <c r="B43" s="495">
        <v>7</v>
      </c>
      <c r="C43" s="492" t="s">
        <v>298</v>
      </c>
      <c r="D43" s="488">
        <v>38304</v>
      </c>
      <c r="E43" s="482">
        <f t="shared" si="0"/>
        <v>1E-3</v>
      </c>
      <c r="F43" s="489">
        <v>39497</v>
      </c>
      <c r="G43" s="482">
        <f t="shared" si="1"/>
        <v>1E-3</v>
      </c>
      <c r="H43" s="484">
        <f t="shared" si="2"/>
        <v>1193</v>
      </c>
      <c r="I43" s="164" t="s">
        <v>7</v>
      </c>
      <c r="J43" s="485">
        <f t="shared" si="3"/>
        <v>3.1E-2</v>
      </c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</row>
    <row r="44" spans="2:23" s="540" customFormat="1" ht="11.45" customHeight="1" x14ac:dyDescent="0.2">
      <c r="B44" s="495">
        <v>8</v>
      </c>
      <c r="C44" s="492" t="s">
        <v>299</v>
      </c>
      <c r="D44" s="488">
        <v>37019</v>
      </c>
      <c r="E44" s="482">
        <f t="shared" si="0"/>
        <v>1E-3</v>
      </c>
      <c r="F44" s="489">
        <v>36934</v>
      </c>
      <c r="G44" s="482">
        <f t="shared" si="1"/>
        <v>1E-3</v>
      </c>
      <c r="H44" s="498">
        <f t="shared" si="2"/>
        <v>-85</v>
      </c>
      <c r="I44" s="162" t="s">
        <v>6</v>
      </c>
      <c r="J44" s="499">
        <f t="shared" si="3"/>
        <v>-2E-3</v>
      </c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</row>
    <row r="45" spans="2:23" s="540" customFormat="1" ht="11.45" customHeight="1" x14ac:dyDescent="0.2">
      <c r="B45" s="495">
        <v>9</v>
      </c>
      <c r="C45" s="492" t="s">
        <v>155</v>
      </c>
      <c r="D45" s="496">
        <v>12023</v>
      </c>
      <c r="E45" s="482">
        <f t="shared" si="0"/>
        <v>0</v>
      </c>
      <c r="F45" s="497">
        <v>20876</v>
      </c>
      <c r="G45" s="504">
        <f t="shared" si="1"/>
        <v>1E-3</v>
      </c>
      <c r="H45" s="501">
        <f t="shared" si="2"/>
        <v>8853</v>
      </c>
      <c r="I45" s="164" t="s">
        <v>7</v>
      </c>
      <c r="J45" s="502">
        <f t="shared" si="3"/>
        <v>0.73599999999999999</v>
      </c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</row>
    <row r="46" spans="2:23" s="540" customFormat="1" ht="11.45" customHeight="1" x14ac:dyDescent="0.2">
      <c r="B46" s="495">
        <v>10</v>
      </c>
      <c r="C46" s="492" t="s">
        <v>300</v>
      </c>
      <c r="D46" s="488">
        <v>14546</v>
      </c>
      <c r="E46" s="482">
        <f t="shared" si="0"/>
        <v>0</v>
      </c>
      <c r="F46" s="489">
        <v>15194</v>
      </c>
      <c r="G46" s="482">
        <f t="shared" si="1"/>
        <v>0</v>
      </c>
      <c r="H46" s="484">
        <f t="shared" si="2"/>
        <v>648</v>
      </c>
      <c r="I46" s="164" t="s">
        <v>7</v>
      </c>
      <c r="J46" s="485">
        <f t="shared" si="3"/>
        <v>4.4999999999999998E-2</v>
      </c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</row>
    <row r="47" spans="2:23" s="540" customFormat="1" ht="11.45" customHeight="1" x14ac:dyDescent="0.2">
      <c r="B47" s="495">
        <v>11</v>
      </c>
      <c r="C47" s="500" t="s">
        <v>301</v>
      </c>
      <c r="D47" s="488">
        <v>7578</v>
      </c>
      <c r="E47" s="482">
        <f t="shared" si="0"/>
        <v>0</v>
      </c>
      <c r="F47" s="489">
        <v>10208</v>
      </c>
      <c r="G47" s="482">
        <f t="shared" si="1"/>
        <v>0</v>
      </c>
      <c r="H47" s="501">
        <f t="shared" si="2"/>
        <v>2630</v>
      </c>
      <c r="I47" s="164" t="s">
        <v>7</v>
      </c>
      <c r="J47" s="502">
        <f t="shared" si="3"/>
        <v>0.34699999999999998</v>
      </c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</row>
    <row r="48" spans="2:23" s="540" customFormat="1" ht="11.45" customHeight="1" x14ac:dyDescent="0.2">
      <c r="B48" s="495">
        <v>12</v>
      </c>
      <c r="C48" s="492" t="s">
        <v>302</v>
      </c>
      <c r="D48" s="488">
        <v>0</v>
      </c>
      <c r="E48" s="482">
        <f t="shared" si="0"/>
        <v>0</v>
      </c>
      <c r="F48" s="489">
        <v>249</v>
      </c>
      <c r="G48" s="482">
        <f t="shared" si="1"/>
        <v>0</v>
      </c>
      <c r="H48" s="498">
        <f t="shared" si="2"/>
        <v>249</v>
      </c>
      <c r="I48" s="164" t="s">
        <v>7</v>
      </c>
      <c r="J48" s="499"/>
      <c r="K48" s="539"/>
      <c r="L48" s="539"/>
      <c r="M48" s="539"/>
      <c r="N48" s="539"/>
      <c r="O48" s="539"/>
      <c r="P48" s="539"/>
      <c r="Q48" s="539"/>
      <c r="R48" s="539"/>
      <c r="S48" s="539"/>
      <c r="T48" s="539"/>
      <c r="U48" s="539"/>
      <c r="V48" s="539"/>
      <c r="W48" s="539"/>
    </row>
    <row r="49" spans="1:23" s="540" customFormat="1" ht="11.45" customHeight="1" x14ac:dyDescent="0.2">
      <c r="B49" s="495">
        <v>13</v>
      </c>
      <c r="C49" s="503" t="s">
        <v>303</v>
      </c>
      <c r="D49" s="488">
        <v>173</v>
      </c>
      <c r="E49" s="482">
        <f t="shared" si="0"/>
        <v>0</v>
      </c>
      <c r="F49" s="489">
        <v>173</v>
      </c>
      <c r="G49" s="482">
        <f t="shared" si="1"/>
        <v>0</v>
      </c>
      <c r="H49" s="484">
        <f t="shared" si="2"/>
        <v>0</v>
      </c>
      <c r="I49" s="164"/>
      <c r="J49" s="485">
        <f t="shared" ref="J49:J64" si="4">F49/D49-100%</f>
        <v>0</v>
      </c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</row>
    <row r="50" spans="1:23" s="540" customFormat="1" ht="11.45" customHeight="1" x14ac:dyDescent="0.2">
      <c r="B50" s="495">
        <v>14</v>
      </c>
      <c r="C50" s="492" t="s">
        <v>304</v>
      </c>
      <c r="D50" s="488">
        <v>44</v>
      </c>
      <c r="E50" s="482">
        <f t="shared" si="0"/>
        <v>0</v>
      </c>
      <c r="F50" s="489">
        <v>69</v>
      </c>
      <c r="G50" s="482">
        <f t="shared" si="1"/>
        <v>0</v>
      </c>
      <c r="H50" s="484">
        <f t="shared" si="2"/>
        <v>25</v>
      </c>
      <c r="I50" s="164" t="s">
        <v>7</v>
      </c>
      <c r="J50" s="485">
        <f t="shared" si="4"/>
        <v>0.56799999999999995</v>
      </c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</row>
    <row r="51" spans="1:23" s="540" customFormat="1" ht="11.45" customHeight="1" x14ac:dyDescent="0.2">
      <c r="B51" s="495">
        <v>15</v>
      </c>
      <c r="C51" s="492" t="s">
        <v>351</v>
      </c>
      <c r="D51" s="488">
        <v>55</v>
      </c>
      <c r="E51" s="482">
        <f t="shared" si="0"/>
        <v>0</v>
      </c>
      <c r="F51" s="489">
        <v>52</v>
      </c>
      <c r="G51" s="482">
        <f t="shared" si="1"/>
        <v>0</v>
      </c>
      <c r="H51" s="484">
        <f t="shared" si="2"/>
        <v>-3</v>
      </c>
      <c r="I51" s="162" t="s">
        <v>6</v>
      </c>
      <c r="J51" s="485">
        <f t="shared" si="4"/>
        <v>-5.5E-2</v>
      </c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</row>
    <row r="52" spans="1:23" s="540" customFormat="1" ht="11.45" customHeight="1" thickBot="1" x14ac:dyDescent="0.25">
      <c r="B52" s="495">
        <v>16</v>
      </c>
      <c r="C52" s="503" t="s">
        <v>305</v>
      </c>
      <c r="D52" s="488">
        <v>-2058</v>
      </c>
      <c r="E52" s="482">
        <f t="shared" si="0"/>
        <v>0</v>
      </c>
      <c r="F52" s="489">
        <v>0</v>
      </c>
      <c r="G52" s="868">
        <f t="shared" si="1"/>
        <v>0</v>
      </c>
      <c r="H52" s="484"/>
      <c r="I52" s="169"/>
      <c r="J52" s="485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</row>
    <row r="53" spans="1:23" s="540" customFormat="1" ht="14.25" thickBot="1" x14ac:dyDescent="0.25">
      <c r="B53" s="890" t="s">
        <v>102</v>
      </c>
      <c r="C53" s="883" t="s">
        <v>306</v>
      </c>
      <c r="D53" s="891">
        <f>D54+D58</f>
        <v>5097720</v>
      </c>
      <c r="E53" s="892">
        <f t="shared" si="0"/>
        <v>0.15</v>
      </c>
      <c r="F53" s="893">
        <f>F54+F58</f>
        <v>4895956</v>
      </c>
      <c r="G53" s="892">
        <f t="shared" si="1"/>
        <v>0.151</v>
      </c>
      <c r="H53" s="894">
        <f t="shared" si="2"/>
        <v>-201764</v>
      </c>
      <c r="I53" s="897" t="s">
        <v>6</v>
      </c>
      <c r="J53" s="896">
        <f t="shared" si="4"/>
        <v>-0.04</v>
      </c>
      <c r="K53" s="539"/>
      <c r="L53" s="539"/>
      <c r="M53" s="539"/>
      <c r="N53" s="539"/>
      <c r="O53" s="539"/>
      <c r="P53" s="539"/>
      <c r="Q53" s="539"/>
      <c r="R53" s="539"/>
      <c r="S53" s="539"/>
      <c r="T53" s="539"/>
      <c r="U53" s="539"/>
      <c r="V53" s="539"/>
      <c r="W53" s="539"/>
    </row>
    <row r="54" spans="1:23" s="540" customFormat="1" ht="11.45" customHeight="1" x14ac:dyDescent="0.2">
      <c r="B54" s="512" t="s">
        <v>15</v>
      </c>
      <c r="C54" s="486" t="s">
        <v>307</v>
      </c>
      <c r="D54" s="481">
        <f>D55+D56+D57</f>
        <v>4953547</v>
      </c>
      <c r="E54" s="482">
        <f t="shared" si="0"/>
        <v>0.14499999999999999</v>
      </c>
      <c r="F54" s="483">
        <f>F55+F56+F57</f>
        <v>4512993</v>
      </c>
      <c r="G54" s="482">
        <f t="shared" si="1"/>
        <v>0.13900000000000001</v>
      </c>
      <c r="H54" s="484">
        <f t="shared" si="2"/>
        <v>-440554</v>
      </c>
      <c r="I54" s="470" t="s">
        <v>6</v>
      </c>
      <c r="J54" s="485">
        <f t="shared" si="4"/>
        <v>-8.8999999999999996E-2</v>
      </c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</row>
    <row r="55" spans="1:23" s="544" customFormat="1" ht="11.45" customHeight="1" x14ac:dyDescent="0.2">
      <c r="B55" s="505" t="s">
        <v>17</v>
      </c>
      <c r="C55" s="506" t="s">
        <v>308</v>
      </c>
      <c r="D55" s="507">
        <v>3746120</v>
      </c>
      <c r="E55" s="504">
        <f t="shared" si="0"/>
        <v>0.11</v>
      </c>
      <c r="F55" s="508">
        <v>3546549</v>
      </c>
      <c r="G55" s="504">
        <f t="shared" si="1"/>
        <v>0.11</v>
      </c>
      <c r="H55" s="509">
        <f t="shared" si="2"/>
        <v>-199571</v>
      </c>
      <c r="I55" s="162" t="s">
        <v>6</v>
      </c>
      <c r="J55" s="499">
        <f t="shared" si="4"/>
        <v>-5.2999999999999999E-2</v>
      </c>
      <c r="K55" s="545"/>
      <c r="L55" s="545"/>
      <c r="M55" s="545"/>
      <c r="N55" s="545"/>
      <c r="O55" s="545"/>
      <c r="P55" s="545"/>
      <c r="Q55" s="545"/>
      <c r="R55" s="545"/>
      <c r="S55" s="545"/>
      <c r="T55" s="545"/>
      <c r="U55" s="545"/>
      <c r="V55" s="545"/>
      <c r="W55" s="545"/>
    </row>
    <row r="56" spans="1:23" s="544" customFormat="1" ht="11.45" customHeight="1" x14ac:dyDescent="0.2">
      <c r="B56" s="505" t="s">
        <v>19</v>
      </c>
      <c r="C56" s="506" t="s">
        <v>309</v>
      </c>
      <c r="D56" s="507">
        <v>178718</v>
      </c>
      <c r="E56" s="504">
        <f t="shared" si="0"/>
        <v>5.0000000000000001E-3</v>
      </c>
      <c r="F56" s="508">
        <v>333649</v>
      </c>
      <c r="G56" s="504">
        <f t="shared" si="1"/>
        <v>0.01</v>
      </c>
      <c r="H56" s="509">
        <f t="shared" si="2"/>
        <v>154931</v>
      </c>
      <c r="I56" s="164" t="s">
        <v>7</v>
      </c>
      <c r="J56" s="499">
        <f t="shared" si="4"/>
        <v>0.86699999999999999</v>
      </c>
      <c r="K56" s="545"/>
      <c r="L56" s="545"/>
      <c r="M56" s="545"/>
      <c r="N56" s="545"/>
      <c r="O56" s="545"/>
      <c r="P56" s="545"/>
      <c r="Q56" s="545"/>
      <c r="R56" s="545"/>
      <c r="S56" s="545"/>
      <c r="T56" s="545"/>
      <c r="U56" s="545"/>
      <c r="V56" s="545"/>
      <c r="W56" s="545"/>
    </row>
    <row r="57" spans="1:23" s="544" customFormat="1" ht="11.45" customHeight="1" x14ac:dyDescent="0.2">
      <c r="B57" s="505" t="s">
        <v>109</v>
      </c>
      <c r="C57" s="506" t="s">
        <v>310</v>
      </c>
      <c r="D57" s="510">
        <v>1028709</v>
      </c>
      <c r="E57" s="504">
        <f t="shared" si="0"/>
        <v>0.03</v>
      </c>
      <c r="F57" s="511">
        <v>632795</v>
      </c>
      <c r="G57" s="504">
        <f t="shared" si="1"/>
        <v>0.02</v>
      </c>
      <c r="H57" s="509">
        <f t="shared" si="2"/>
        <v>-395914</v>
      </c>
      <c r="I57" s="162" t="s">
        <v>6</v>
      </c>
      <c r="J57" s="499">
        <f t="shared" si="4"/>
        <v>-0.38500000000000001</v>
      </c>
      <c r="K57" s="545"/>
      <c r="L57" s="545"/>
      <c r="M57" s="545"/>
      <c r="N57" s="545"/>
      <c r="O57" s="545"/>
      <c r="P57" s="545"/>
      <c r="Q57" s="545"/>
      <c r="R57" s="545"/>
      <c r="S57" s="545"/>
      <c r="T57" s="545"/>
      <c r="U57" s="545"/>
      <c r="V57" s="545"/>
      <c r="W57" s="545"/>
    </row>
    <row r="58" spans="1:23" s="540" customFormat="1" ht="11.45" customHeight="1" x14ac:dyDescent="0.2">
      <c r="B58" s="512" t="s">
        <v>21</v>
      </c>
      <c r="C58" s="486" t="s">
        <v>311</v>
      </c>
      <c r="D58" s="488">
        <v>144173</v>
      </c>
      <c r="E58" s="504">
        <f t="shared" si="0"/>
        <v>4.0000000000000001E-3</v>
      </c>
      <c r="F58" s="489">
        <v>382963</v>
      </c>
      <c r="G58" s="504">
        <f t="shared" si="1"/>
        <v>1.2E-2</v>
      </c>
      <c r="H58" s="498">
        <f t="shared" si="2"/>
        <v>238790</v>
      </c>
      <c r="I58" s="494" t="s">
        <v>7</v>
      </c>
      <c r="J58" s="499">
        <f t="shared" si="4"/>
        <v>1.6559999999999999</v>
      </c>
      <c r="K58" s="539"/>
      <c r="L58" s="543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</row>
    <row r="59" spans="1:23" s="455" customFormat="1" x14ac:dyDescent="0.2">
      <c r="A59" s="466"/>
      <c r="B59" s="898" t="s">
        <v>345</v>
      </c>
      <c r="C59" s="899" t="s">
        <v>312</v>
      </c>
      <c r="D59" s="900">
        <f>D6+D34+D53</f>
        <v>28877135</v>
      </c>
      <c r="E59" s="901">
        <f t="shared" si="0"/>
        <v>0.84799999999999998</v>
      </c>
      <c r="F59" s="902">
        <f>F6+F34+F53</f>
        <v>31127098</v>
      </c>
      <c r="G59" s="901">
        <f t="shared" si="1"/>
        <v>0.96199999999999997</v>
      </c>
      <c r="H59" s="903">
        <f t="shared" si="2"/>
        <v>2249963</v>
      </c>
      <c r="I59" s="904" t="s">
        <v>7</v>
      </c>
      <c r="J59" s="905">
        <f t="shared" si="4"/>
        <v>7.8E-2</v>
      </c>
      <c r="K59" s="466"/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</row>
    <row r="60" spans="1:23" s="540" customFormat="1" ht="14.25" thickBot="1" x14ac:dyDescent="0.25">
      <c r="B60" s="869" t="s">
        <v>346</v>
      </c>
      <c r="C60" s="532" t="s">
        <v>343</v>
      </c>
      <c r="D60" s="870">
        <v>5194648</v>
      </c>
      <c r="E60" s="871">
        <f t="shared" si="0"/>
        <v>0.152</v>
      </c>
      <c r="F60" s="872">
        <v>1230324</v>
      </c>
      <c r="G60" s="871">
        <f t="shared" si="1"/>
        <v>3.7999999999999999E-2</v>
      </c>
      <c r="H60" s="873">
        <f t="shared" si="2"/>
        <v>-3964324</v>
      </c>
      <c r="I60" s="533" t="s">
        <v>6</v>
      </c>
      <c r="J60" s="874">
        <f t="shared" si="4"/>
        <v>-0.76300000000000001</v>
      </c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</row>
    <row r="61" spans="1:23" s="540" customFormat="1" ht="11.45" customHeight="1" x14ac:dyDescent="0.2">
      <c r="B61" s="495" t="s">
        <v>15</v>
      </c>
      <c r="C61" s="492" t="s">
        <v>95</v>
      </c>
      <c r="D61" s="566">
        <v>4377799</v>
      </c>
      <c r="E61" s="567">
        <f t="shared" si="0"/>
        <v>0.128</v>
      </c>
      <c r="F61" s="498">
        <v>373453</v>
      </c>
      <c r="G61" s="569">
        <f t="shared" si="1"/>
        <v>1.2E-2</v>
      </c>
      <c r="H61" s="484">
        <f t="shared" si="2"/>
        <v>-4004346</v>
      </c>
      <c r="I61" s="470" t="s">
        <v>6</v>
      </c>
      <c r="J61" s="485">
        <f t="shared" si="4"/>
        <v>-0.91500000000000004</v>
      </c>
      <c r="K61" s="539"/>
      <c r="L61" s="539"/>
      <c r="M61" s="539"/>
      <c r="N61" s="539"/>
      <c r="O61" s="539"/>
      <c r="P61" s="539"/>
      <c r="Q61" s="539"/>
      <c r="R61" s="539"/>
      <c r="S61" s="539"/>
      <c r="T61" s="539"/>
      <c r="U61" s="539"/>
      <c r="V61" s="539"/>
      <c r="W61" s="539"/>
    </row>
    <row r="62" spans="1:23" s="540" customFormat="1" ht="11.45" customHeight="1" x14ac:dyDescent="0.2">
      <c r="B62" s="495" t="s">
        <v>21</v>
      </c>
      <c r="C62" s="492" t="s">
        <v>344</v>
      </c>
      <c r="D62" s="488">
        <v>816848</v>
      </c>
      <c r="E62" s="568">
        <f t="shared" si="0"/>
        <v>2.4E-2</v>
      </c>
      <c r="F62" s="498">
        <v>856871</v>
      </c>
      <c r="G62" s="504">
        <f t="shared" si="1"/>
        <v>2.5999999999999999E-2</v>
      </c>
      <c r="H62" s="498">
        <f t="shared" si="2"/>
        <v>40023</v>
      </c>
      <c r="I62" s="164" t="s">
        <v>7</v>
      </c>
      <c r="J62" s="565">
        <f t="shared" si="4"/>
        <v>4.9000000000000002E-2</v>
      </c>
      <c r="K62" s="539"/>
      <c r="L62" s="539"/>
      <c r="M62" s="539"/>
      <c r="N62" s="539"/>
      <c r="O62" s="539"/>
      <c r="P62" s="539"/>
      <c r="Q62" s="539"/>
      <c r="R62" s="539"/>
      <c r="S62" s="539"/>
      <c r="T62" s="539"/>
      <c r="U62" s="539"/>
      <c r="V62" s="539"/>
      <c r="W62" s="539"/>
    </row>
    <row r="63" spans="1:23" s="544" customFormat="1" ht="11.45" customHeight="1" thickBot="1" x14ac:dyDescent="0.25">
      <c r="B63" s="877"/>
      <c r="C63" s="878" t="s">
        <v>349</v>
      </c>
      <c r="D63" s="879">
        <v>780470</v>
      </c>
      <c r="E63" s="570">
        <f t="shared" si="0"/>
        <v>2.3E-2</v>
      </c>
      <c r="F63" s="880">
        <v>787041</v>
      </c>
      <c r="G63" s="571">
        <f t="shared" si="1"/>
        <v>2.4E-2</v>
      </c>
      <c r="H63" s="880">
        <f t="shared" si="2"/>
        <v>6571</v>
      </c>
      <c r="I63" s="881" t="s">
        <v>7</v>
      </c>
      <c r="J63" s="546">
        <f t="shared" si="4"/>
        <v>8.0000000000000002E-3</v>
      </c>
      <c r="K63" s="545"/>
      <c r="L63" s="545"/>
      <c r="M63" s="545"/>
      <c r="N63" s="545"/>
      <c r="O63" s="545"/>
      <c r="P63" s="545"/>
      <c r="Q63" s="545"/>
      <c r="R63" s="545"/>
      <c r="S63" s="545"/>
      <c r="T63" s="545"/>
      <c r="U63" s="545"/>
      <c r="V63" s="545"/>
      <c r="W63" s="545"/>
    </row>
    <row r="64" spans="1:23" s="875" customFormat="1" ht="14.25" thickTop="1" thickBot="1" x14ac:dyDescent="0.25">
      <c r="B64" s="906" t="s">
        <v>116</v>
      </c>
      <c r="C64" s="907" t="s">
        <v>348</v>
      </c>
      <c r="D64" s="908">
        <f>D59+D60</f>
        <v>34071783</v>
      </c>
      <c r="E64" s="909">
        <f t="shared" si="0"/>
        <v>1</v>
      </c>
      <c r="F64" s="910">
        <f>F59+F60</f>
        <v>32357422</v>
      </c>
      <c r="G64" s="909">
        <f t="shared" si="1"/>
        <v>1</v>
      </c>
      <c r="H64" s="911">
        <f t="shared" si="2"/>
        <v>-1714361</v>
      </c>
      <c r="I64" s="471" t="s">
        <v>6</v>
      </c>
      <c r="J64" s="912">
        <f t="shared" si="4"/>
        <v>-0.05</v>
      </c>
      <c r="K64" s="876"/>
      <c r="L64" s="876"/>
      <c r="M64" s="876"/>
      <c r="N64" s="876"/>
      <c r="O64" s="876"/>
      <c r="P64" s="876"/>
      <c r="Q64" s="876"/>
      <c r="R64" s="876"/>
      <c r="S64" s="876"/>
      <c r="T64" s="876"/>
      <c r="U64" s="876"/>
      <c r="V64" s="876"/>
      <c r="W64" s="876"/>
    </row>
    <row r="65" ht="14.25" thickTop="1" x14ac:dyDescent="0.25"/>
  </sheetData>
  <mergeCells count="10">
    <mergeCell ref="B1:J1"/>
    <mergeCell ref="G2:H2"/>
    <mergeCell ref="B3:B4"/>
    <mergeCell ref="C3:C4"/>
    <mergeCell ref="D3:D4"/>
    <mergeCell ref="E3:E4"/>
    <mergeCell ref="F3:F4"/>
    <mergeCell ref="G3:G4"/>
    <mergeCell ref="H3:H4"/>
    <mergeCell ref="J3:J4"/>
  </mergeCells>
  <printOptions horizont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1:H20"/>
  <sheetViews>
    <sheetView workbookViewId="0">
      <selection activeCell="K18" sqref="K18"/>
    </sheetView>
  </sheetViews>
  <sheetFormatPr defaultRowHeight="16.5" x14ac:dyDescent="0.3"/>
  <cols>
    <col min="1" max="1" width="9" style="36"/>
    <col min="2" max="2" width="2.5" style="36" customWidth="1"/>
    <col min="3" max="3" width="4.375" style="41" customWidth="1"/>
    <col min="4" max="4" width="23.5" style="36" customWidth="1"/>
    <col min="5" max="5" width="12.625" style="36" customWidth="1"/>
    <col min="6" max="6" width="14.375" style="36" customWidth="1"/>
    <col min="7" max="7" width="10.875" style="41" customWidth="1"/>
    <col min="8" max="8" width="17.625" style="41" customWidth="1"/>
    <col min="9" max="16384" width="9" style="36"/>
  </cols>
  <sheetData>
    <row r="1" spans="3:8" ht="35.25" customHeight="1" x14ac:dyDescent="0.3">
      <c r="C1" s="1090" t="s">
        <v>360</v>
      </c>
      <c r="D1" s="1090"/>
      <c r="E1" s="1090"/>
      <c r="F1" s="1090"/>
      <c r="G1" s="1090"/>
      <c r="H1" s="35"/>
    </row>
    <row r="2" spans="3:8" x14ac:dyDescent="0.3">
      <c r="C2" s="1039" t="s">
        <v>313</v>
      </c>
      <c r="D2" s="1039"/>
      <c r="F2" s="1040" t="s">
        <v>1</v>
      </c>
      <c r="G2" s="1040"/>
      <c r="H2" s="37"/>
    </row>
    <row r="3" spans="3:8" s="41" customFormat="1" ht="67.5" customHeight="1" thickBot="1" x14ac:dyDescent="0.35">
      <c r="C3" s="38" t="s">
        <v>314</v>
      </c>
      <c r="D3" s="39" t="s">
        <v>315</v>
      </c>
      <c r="E3" s="39" t="s">
        <v>316</v>
      </c>
      <c r="F3" s="39" t="s">
        <v>317</v>
      </c>
      <c r="G3" s="38" t="s">
        <v>318</v>
      </c>
      <c r="H3" s="40"/>
    </row>
    <row r="4" spans="3:8" s="1067" customFormat="1" ht="21.95" customHeight="1" thickTop="1" x14ac:dyDescent="0.2">
      <c r="C4" s="1063">
        <v>1</v>
      </c>
      <c r="D4" s="1064" t="s">
        <v>215</v>
      </c>
      <c r="E4" s="1065">
        <v>2130042</v>
      </c>
      <c r="F4" s="1065">
        <v>186304</v>
      </c>
      <c r="G4" s="1061">
        <f t="shared" ref="G4:G19" si="0">F4/E4</f>
        <v>8.6999999999999994E-2</v>
      </c>
      <c r="H4" s="1066"/>
    </row>
    <row r="5" spans="3:8" s="1067" customFormat="1" ht="21.95" customHeight="1" x14ac:dyDescent="0.2">
      <c r="C5" s="1073">
        <v>2</v>
      </c>
      <c r="D5" s="1074" t="s">
        <v>217</v>
      </c>
      <c r="E5" s="1075">
        <v>1130110</v>
      </c>
      <c r="F5" s="1075">
        <v>120000</v>
      </c>
      <c r="G5" s="1076">
        <f t="shared" si="0"/>
        <v>0.106</v>
      </c>
      <c r="H5" s="1066"/>
    </row>
    <row r="6" spans="3:8" s="1067" customFormat="1" ht="21.95" customHeight="1" x14ac:dyDescent="0.2">
      <c r="C6" s="1068">
        <v>3</v>
      </c>
      <c r="D6" s="1069" t="s">
        <v>214</v>
      </c>
      <c r="E6" s="1070">
        <v>2202838</v>
      </c>
      <c r="F6" s="1070">
        <v>100000</v>
      </c>
      <c r="G6" s="1062">
        <f t="shared" si="0"/>
        <v>4.4999999999999998E-2</v>
      </c>
      <c r="H6" s="1066"/>
    </row>
    <row r="7" spans="3:8" s="43" customFormat="1" ht="21.95" customHeight="1" x14ac:dyDescent="0.2">
      <c r="C7" s="1077">
        <f t="shared" ref="C7:C17" si="1">C6+1</f>
        <v>4</v>
      </c>
      <c r="D7" s="1078" t="s">
        <v>225</v>
      </c>
      <c r="E7" s="1079">
        <v>591039</v>
      </c>
      <c r="F7" s="1079">
        <v>86756</v>
      </c>
      <c r="G7" s="1080">
        <f t="shared" si="0"/>
        <v>0.14699999999999999</v>
      </c>
      <c r="H7" s="42"/>
    </row>
    <row r="8" spans="3:8" s="43" customFormat="1" ht="21.95" customHeight="1" x14ac:dyDescent="0.2">
      <c r="C8" s="44">
        <f t="shared" si="1"/>
        <v>5</v>
      </c>
      <c r="D8" s="46" t="s">
        <v>235</v>
      </c>
      <c r="E8" s="47">
        <v>321389</v>
      </c>
      <c r="F8" s="47">
        <v>69593</v>
      </c>
      <c r="G8" s="45">
        <f t="shared" si="0"/>
        <v>0.217</v>
      </c>
      <c r="H8" s="42"/>
    </row>
    <row r="9" spans="3:8" s="43" customFormat="1" ht="21.95" customHeight="1" x14ac:dyDescent="0.2">
      <c r="C9" s="1077">
        <f t="shared" si="1"/>
        <v>6</v>
      </c>
      <c r="D9" s="1078" t="s">
        <v>240</v>
      </c>
      <c r="E9" s="1079">
        <v>286552</v>
      </c>
      <c r="F9" s="1079">
        <v>66918</v>
      </c>
      <c r="G9" s="1080">
        <f t="shared" si="0"/>
        <v>0.23400000000000001</v>
      </c>
      <c r="H9" s="42"/>
    </row>
    <row r="10" spans="3:8" s="1067" customFormat="1" ht="21.95" customHeight="1" x14ac:dyDescent="0.2">
      <c r="C10" s="1068">
        <f t="shared" si="1"/>
        <v>7</v>
      </c>
      <c r="D10" s="1069" t="s">
        <v>213</v>
      </c>
      <c r="E10" s="1070">
        <v>9616675</v>
      </c>
      <c r="F10" s="1070">
        <v>47497</v>
      </c>
      <c r="G10" s="1062">
        <f t="shared" si="0"/>
        <v>5.0000000000000001E-3</v>
      </c>
      <c r="H10" s="1066"/>
    </row>
    <row r="11" spans="3:8" s="43" customFormat="1" ht="21.95" customHeight="1" x14ac:dyDescent="0.2">
      <c r="C11" s="1077">
        <f t="shared" si="1"/>
        <v>8</v>
      </c>
      <c r="D11" s="1078" t="s">
        <v>227</v>
      </c>
      <c r="E11" s="1079">
        <v>516675</v>
      </c>
      <c r="F11" s="1079">
        <v>31130</v>
      </c>
      <c r="G11" s="1080">
        <f t="shared" si="0"/>
        <v>0.06</v>
      </c>
      <c r="H11" s="42"/>
    </row>
    <row r="12" spans="3:8" s="43" customFormat="1" ht="21.95" customHeight="1" x14ac:dyDescent="0.2">
      <c r="C12" s="44">
        <f t="shared" si="1"/>
        <v>9</v>
      </c>
      <c r="D12" s="46" t="s">
        <v>246</v>
      </c>
      <c r="E12" s="47">
        <v>210816</v>
      </c>
      <c r="F12" s="47">
        <v>20000</v>
      </c>
      <c r="G12" s="45">
        <f t="shared" si="0"/>
        <v>9.5000000000000001E-2</v>
      </c>
      <c r="H12" s="42"/>
    </row>
    <row r="13" spans="3:8" s="43" customFormat="1" ht="21.95" customHeight="1" x14ac:dyDescent="0.2">
      <c r="C13" s="1077">
        <f t="shared" si="1"/>
        <v>10</v>
      </c>
      <c r="D13" s="1081" t="s">
        <v>237</v>
      </c>
      <c r="E13" s="1079">
        <v>313775</v>
      </c>
      <c r="F13" s="1079">
        <v>17300</v>
      </c>
      <c r="G13" s="1080">
        <f t="shared" si="0"/>
        <v>5.5E-2</v>
      </c>
      <c r="H13" s="42"/>
    </row>
    <row r="14" spans="3:8" s="1067" customFormat="1" ht="21.95" customHeight="1" x14ac:dyDescent="0.2">
      <c r="C14" s="1068">
        <f t="shared" si="1"/>
        <v>11</v>
      </c>
      <c r="D14" s="1071" t="s">
        <v>221</v>
      </c>
      <c r="E14" s="1072">
        <v>791897</v>
      </c>
      <c r="F14" s="1072">
        <v>15653</v>
      </c>
      <c r="G14" s="1062">
        <f t="shared" si="0"/>
        <v>0.02</v>
      </c>
      <c r="H14" s="1066"/>
    </row>
    <row r="15" spans="3:8" s="43" customFormat="1" ht="21.95" customHeight="1" x14ac:dyDescent="0.2">
      <c r="C15" s="1077">
        <f t="shared" si="1"/>
        <v>12</v>
      </c>
      <c r="D15" s="1078" t="s">
        <v>233</v>
      </c>
      <c r="E15" s="1079">
        <v>364576</v>
      </c>
      <c r="F15" s="1079">
        <v>14262</v>
      </c>
      <c r="G15" s="1080">
        <f t="shared" si="0"/>
        <v>3.9E-2</v>
      </c>
      <c r="H15" s="42"/>
    </row>
    <row r="16" spans="3:8" s="43" customFormat="1" ht="21.95" customHeight="1" x14ac:dyDescent="0.2">
      <c r="C16" s="44">
        <f t="shared" si="1"/>
        <v>13</v>
      </c>
      <c r="D16" s="46" t="s">
        <v>241</v>
      </c>
      <c r="E16" s="47">
        <v>283416</v>
      </c>
      <c r="F16" s="47">
        <v>6628</v>
      </c>
      <c r="G16" s="45">
        <f t="shared" si="0"/>
        <v>2.3E-2</v>
      </c>
      <c r="H16" s="42"/>
    </row>
    <row r="17" spans="3:8" s="43" customFormat="1" ht="21.95" customHeight="1" thickBot="1" x14ac:dyDescent="0.25">
      <c r="C17" s="1082">
        <f t="shared" si="1"/>
        <v>14</v>
      </c>
      <c r="D17" s="1083" t="s">
        <v>254</v>
      </c>
      <c r="E17" s="1084">
        <v>164621</v>
      </c>
      <c r="F17" s="1084">
        <v>5000</v>
      </c>
      <c r="G17" s="1085">
        <f t="shared" si="0"/>
        <v>0.03</v>
      </c>
      <c r="H17" s="42"/>
    </row>
    <row r="18" spans="3:8" s="43" customFormat="1" ht="21.95" customHeight="1" thickTop="1" thickBot="1" x14ac:dyDescent="0.25">
      <c r="C18" s="1086"/>
      <c r="D18" s="1087" t="s">
        <v>319</v>
      </c>
      <c r="E18" s="1088">
        <v>13433001</v>
      </c>
      <c r="F18" s="1088">
        <v>0</v>
      </c>
      <c r="G18" s="1089">
        <f t="shared" si="0"/>
        <v>0</v>
      </c>
      <c r="H18" s="48"/>
    </row>
    <row r="19" spans="3:8" s="43" customFormat="1" ht="21.95" customHeight="1" thickTop="1" thickBot="1" x14ac:dyDescent="0.25">
      <c r="C19" s="49"/>
      <c r="D19" s="50" t="s">
        <v>320</v>
      </c>
      <c r="E19" s="51">
        <f>SUM(E4:E18)</f>
        <v>32357422</v>
      </c>
      <c r="F19" s="51">
        <f>SUM(F4:F17)</f>
        <v>787041</v>
      </c>
      <c r="G19" s="52">
        <f t="shared" si="0"/>
        <v>2.4E-2</v>
      </c>
      <c r="H19" s="48"/>
    </row>
    <row r="20" spans="3:8" ht="17.25" thickTop="1" x14ac:dyDescent="0.3">
      <c r="E20" s="53"/>
      <c r="F20" s="53"/>
    </row>
  </sheetData>
  <mergeCells count="3">
    <mergeCell ref="C1:G1"/>
    <mergeCell ref="C2:D2"/>
    <mergeCell ref="F2:G2"/>
  </mergeCells>
  <printOptions horizontalCentered="1"/>
  <pageMargins left="0" right="0" top="0" bottom="0" header="0.51181102362204722" footer="0.51181102362204722"/>
  <pageSetup paperSize="9"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55"/>
  <sheetViews>
    <sheetView showZeros="0" tabSelected="1" workbookViewId="0">
      <selection activeCell="O13" sqref="O13"/>
    </sheetView>
  </sheetViews>
  <sheetFormatPr defaultRowHeight="13.5" x14ac:dyDescent="0.25"/>
  <cols>
    <col min="1" max="1" width="9" style="121"/>
    <col min="2" max="2" width="3.625" style="189" bestFit="1" customWidth="1"/>
    <col min="3" max="3" width="14.375" style="121" bestFit="1" customWidth="1"/>
    <col min="4" max="4" width="8" style="121" customWidth="1"/>
    <col min="5" max="5" width="8.375" style="125" bestFit="1" customWidth="1"/>
    <col min="6" max="6" width="8.25" style="125" bestFit="1" customWidth="1"/>
    <col min="7" max="8" width="7.875" style="125" bestFit="1" customWidth="1"/>
    <col min="9" max="9" width="7.375" style="125" bestFit="1" customWidth="1"/>
    <col min="10" max="10" width="8.375" style="121" customWidth="1"/>
    <col min="11" max="11" width="8.125" style="121" bestFit="1" customWidth="1"/>
    <col min="12" max="12" width="2.5" style="121" bestFit="1" customWidth="1"/>
    <col min="13" max="13" width="6.625" style="121" customWidth="1"/>
    <col min="14" max="23" width="18.25" style="121" customWidth="1"/>
    <col min="24" max="16384" width="9" style="121"/>
  </cols>
  <sheetData>
    <row r="1" spans="2:13" ht="31.5" customHeight="1" x14ac:dyDescent="0.25">
      <c r="B1" s="1045" t="s">
        <v>321</v>
      </c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</row>
    <row r="2" spans="2:13" ht="13.5" customHeight="1" thickBot="1" x14ac:dyDescent="0.3">
      <c r="B2" s="1046" t="s">
        <v>322</v>
      </c>
      <c r="C2" s="1046"/>
      <c r="D2" s="122"/>
      <c r="E2" s="123"/>
      <c r="F2" s="124"/>
      <c r="G2" s="124"/>
      <c r="H2" s="124"/>
      <c r="J2" s="1047" t="s">
        <v>1</v>
      </c>
      <c r="K2" s="1047"/>
      <c r="L2" s="123"/>
      <c r="M2" s="123"/>
    </row>
    <row r="3" spans="2:13" s="126" customFormat="1" ht="29.25" customHeight="1" thickTop="1" x14ac:dyDescent="0.25">
      <c r="B3" s="1048" t="s">
        <v>121</v>
      </c>
      <c r="C3" s="1050" t="s">
        <v>207</v>
      </c>
      <c r="D3" s="1052" t="s">
        <v>332</v>
      </c>
      <c r="E3" s="1054" t="s">
        <v>323</v>
      </c>
      <c r="F3" s="1056" t="s">
        <v>324</v>
      </c>
      <c r="G3" s="1057"/>
      <c r="H3" s="1057"/>
      <c r="I3" s="1058"/>
      <c r="J3" s="1052" t="s">
        <v>336</v>
      </c>
      <c r="K3" s="1059" t="s">
        <v>334</v>
      </c>
      <c r="L3" s="513" t="s">
        <v>7</v>
      </c>
      <c r="M3" s="1041" t="s">
        <v>325</v>
      </c>
    </row>
    <row r="4" spans="2:13" s="127" customFormat="1" ht="39" thickBot="1" x14ac:dyDescent="0.25">
      <c r="B4" s="1049"/>
      <c r="C4" s="1051"/>
      <c r="D4" s="1053"/>
      <c r="E4" s="1055"/>
      <c r="F4" s="190" t="s">
        <v>333</v>
      </c>
      <c r="G4" s="191" t="s">
        <v>326</v>
      </c>
      <c r="H4" s="191" t="s">
        <v>327</v>
      </c>
      <c r="I4" s="192" t="s">
        <v>328</v>
      </c>
      <c r="J4" s="1053"/>
      <c r="K4" s="1060"/>
      <c r="L4" s="514" t="s">
        <v>6</v>
      </c>
      <c r="M4" s="1042"/>
    </row>
    <row r="5" spans="2:13" s="137" customFormat="1" ht="15" thickTop="1" thickBot="1" x14ac:dyDescent="0.25">
      <c r="B5" s="128"/>
      <c r="C5" s="129"/>
      <c r="D5" s="130">
        <v>1</v>
      </c>
      <c r="E5" s="131">
        <v>2</v>
      </c>
      <c r="F5" s="132">
        <v>3</v>
      </c>
      <c r="G5" s="133">
        <v>4</v>
      </c>
      <c r="H5" s="134">
        <v>5</v>
      </c>
      <c r="I5" s="135">
        <v>6</v>
      </c>
      <c r="J5" s="130">
        <v>7</v>
      </c>
      <c r="K5" s="130">
        <v>8</v>
      </c>
      <c r="L5" s="136">
        <v>9</v>
      </c>
      <c r="M5" s="128">
        <v>10</v>
      </c>
    </row>
    <row r="6" spans="2:13" s="149" customFormat="1" ht="14.1" customHeight="1" thickTop="1" x14ac:dyDescent="0.2">
      <c r="B6" s="138">
        <v>1</v>
      </c>
      <c r="C6" s="139" t="s">
        <v>244</v>
      </c>
      <c r="D6" s="140">
        <v>80131</v>
      </c>
      <c r="E6" s="141">
        <v>0</v>
      </c>
      <c r="F6" s="142">
        <v>45338</v>
      </c>
      <c r="G6" s="143">
        <v>12016</v>
      </c>
      <c r="H6" s="144">
        <v>11017</v>
      </c>
      <c r="I6" s="145">
        <f>F6+G6+H6</f>
        <v>68371</v>
      </c>
      <c r="J6" s="140">
        <f t="shared" ref="J6:J50" si="0">E6+I6</f>
        <v>68371</v>
      </c>
      <c r="K6" s="146">
        <f t="shared" ref="K6:K54" si="1">J6-D6</f>
        <v>-11760</v>
      </c>
      <c r="L6" s="147" t="s">
        <v>6</v>
      </c>
      <c r="M6" s="148">
        <f>J6/D6-100%</f>
        <v>-0.14699999999999999</v>
      </c>
    </row>
    <row r="7" spans="2:13" s="149" customFormat="1" ht="14.1" customHeight="1" x14ac:dyDescent="0.2">
      <c r="B7" s="1091">
        <v>2</v>
      </c>
      <c r="C7" s="1092" t="s">
        <v>235</v>
      </c>
      <c r="D7" s="1093">
        <v>90606</v>
      </c>
      <c r="E7" s="1094">
        <v>181</v>
      </c>
      <c r="F7" s="1095">
        <v>87707</v>
      </c>
      <c r="G7" s="1096">
        <v>4901</v>
      </c>
      <c r="H7" s="1097">
        <v>28</v>
      </c>
      <c r="I7" s="1098">
        <f t="shared" ref="I7:I42" si="2">F7+G7+H7</f>
        <v>92636</v>
      </c>
      <c r="J7" s="1093">
        <f t="shared" si="0"/>
        <v>92817</v>
      </c>
      <c r="K7" s="1099">
        <f t="shared" si="1"/>
        <v>2211</v>
      </c>
      <c r="L7" s="1100" t="s">
        <v>7</v>
      </c>
      <c r="M7" s="1101">
        <f t="shared" ref="M7:M54" si="3">J7/D7-100%</f>
        <v>2.4E-2</v>
      </c>
    </row>
    <row r="8" spans="2:13" s="149" customFormat="1" ht="14.1" customHeight="1" x14ac:dyDescent="0.2">
      <c r="B8" s="153">
        <v>3</v>
      </c>
      <c r="C8" s="154" t="s">
        <v>232</v>
      </c>
      <c r="D8" s="155">
        <v>100934</v>
      </c>
      <c r="E8" s="156">
        <v>2520</v>
      </c>
      <c r="F8" s="157">
        <v>81415</v>
      </c>
      <c r="G8" s="158">
        <v>7458</v>
      </c>
      <c r="H8" s="159">
        <v>1988</v>
      </c>
      <c r="I8" s="160">
        <f t="shared" si="2"/>
        <v>90861</v>
      </c>
      <c r="J8" s="155">
        <f t="shared" si="0"/>
        <v>93381</v>
      </c>
      <c r="K8" s="161">
        <f t="shared" si="1"/>
        <v>-7553</v>
      </c>
      <c r="L8" s="162" t="s">
        <v>6</v>
      </c>
      <c r="M8" s="163">
        <f t="shared" si="3"/>
        <v>-7.4999999999999997E-2</v>
      </c>
    </row>
    <row r="9" spans="2:13" s="149" customFormat="1" ht="14.1" customHeight="1" x14ac:dyDescent="0.2">
      <c r="B9" s="1091">
        <v>4</v>
      </c>
      <c r="C9" s="1092" t="s">
        <v>252</v>
      </c>
      <c r="D9" s="1102">
        <v>71155</v>
      </c>
      <c r="E9" s="1103">
        <v>903</v>
      </c>
      <c r="F9" s="1104">
        <v>58631</v>
      </c>
      <c r="G9" s="1105">
        <v>10869</v>
      </c>
      <c r="H9" s="1106">
        <v>5384</v>
      </c>
      <c r="I9" s="1107">
        <f t="shared" si="2"/>
        <v>74884</v>
      </c>
      <c r="J9" s="1102">
        <f t="shared" si="0"/>
        <v>75787</v>
      </c>
      <c r="K9" s="1108">
        <f t="shared" si="1"/>
        <v>4632</v>
      </c>
      <c r="L9" s="796" t="s">
        <v>7</v>
      </c>
      <c r="M9" s="1109">
        <f t="shared" si="3"/>
        <v>6.5000000000000002E-2</v>
      </c>
    </row>
    <row r="10" spans="2:13" s="149" customFormat="1" ht="14.1" customHeight="1" x14ac:dyDescent="0.2">
      <c r="B10" s="153">
        <v>5</v>
      </c>
      <c r="C10" s="165" t="s">
        <v>224</v>
      </c>
      <c r="D10" s="155">
        <v>124884</v>
      </c>
      <c r="E10" s="156">
        <v>2535</v>
      </c>
      <c r="F10" s="157">
        <v>102047</v>
      </c>
      <c r="G10" s="158">
        <v>4408</v>
      </c>
      <c r="H10" s="159">
        <v>5420</v>
      </c>
      <c r="I10" s="160">
        <f t="shared" si="2"/>
        <v>111875</v>
      </c>
      <c r="J10" s="155">
        <f t="shared" si="0"/>
        <v>114410</v>
      </c>
      <c r="K10" s="161">
        <f t="shared" si="1"/>
        <v>-10474</v>
      </c>
      <c r="L10" s="162" t="s">
        <v>6</v>
      </c>
      <c r="M10" s="163">
        <f t="shared" si="3"/>
        <v>-8.4000000000000005E-2</v>
      </c>
    </row>
    <row r="11" spans="2:13" s="149" customFormat="1" ht="14.1" customHeight="1" x14ac:dyDescent="0.2">
      <c r="B11" s="1110">
        <v>6</v>
      </c>
      <c r="C11" s="1111" t="s">
        <v>228</v>
      </c>
      <c r="D11" s="1102">
        <v>86784</v>
      </c>
      <c r="E11" s="1103">
        <v>2475</v>
      </c>
      <c r="F11" s="1104">
        <v>79209</v>
      </c>
      <c r="G11" s="1105">
        <v>7639</v>
      </c>
      <c r="H11" s="1106">
        <v>2671</v>
      </c>
      <c r="I11" s="1107">
        <f t="shared" si="2"/>
        <v>89519</v>
      </c>
      <c r="J11" s="1102">
        <f t="shared" si="0"/>
        <v>91994</v>
      </c>
      <c r="K11" s="1108">
        <f t="shared" si="1"/>
        <v>5210</v>
      </c>
      <c r="L11" s="796" t="s">
        <v>7</v>
      </c>
      <c r="M11" s="1109">
        <f t="shared" si="3"/>
        <v>0.06</v>
      </c>
    </row>
    <row r="12" spans="2:13" s="149" customFormat="1" ht="14.1" customHeight="1" x14ac:dyDescent="0.2">
      <c r="B12" s="150">
        <v>7</v>
      </c>
      <c r="C12" s="151" t="s">
        <v>245</v>
      </c>
      <c r="D12" s="155">
        <v>149692</v>
      </c>
      <c r="E12" s="156">
        <v>6768</v>
      </c>
      <c r="F12" s="157">
        <v>58383</v>
      </c>
      <c r="G12" s="158">
        <v>2746</v>
      </c>
      <c r="H12" s="159">
        <v>23</v>
      </c>
      <c r="I12" s="160">
        <f t="shared" si="2"/>
        <v>61152</v>
      </c>
      <c r="J12" s="155">
        <f t="shared" si="0"/>
        <v>67920</v>
      </c>
      <c r="K12" s="161">
        <f t="shared" si="1"/>
        <v>-81772</v>
      </c>
      <c r="L12" s="162" t="s">
        <v>6</v>
      </c>
      <c r="M12" s="163">
        <f t="shared" si="3"/>
        <v>-0.54600000000000004</v>
      </c>
    </row>
    <row r="13" spans="2:13" s="149" customFormat="1" ht="14.1" customHeight="1" x14ac:dyDescent="0.2">
      <c r="B13" s="1110">
        <v>8</v>
      </c>
      <c r="C13" s="1112" t="s">
        <v>248</v>
      </c>
      <c r="D13" s="1102">
        <v>107422</v>
      </c>
      <c r="E13" s="1103">
        <v>0</v>
      </c>
      <c r="F13" s="1104">
        <v>100222</v>
      </c>
      <c r="G13" s="1105">
        <v>5819</v>
      </c>
      <c r="H13" s="1106">
        <v>23</v>
      </c>
      <c r="I13" s="1113">
        <f t="shared" si="2"/>
        <v>106064</v>
      </c>
      <c r="J13" s="1102">
        <f t="shared" si="0"/>
        <v>106064</v>
      </c>
      <c r="K13" s="1108">
        <f t="shared" si="1"/>
        <v>-1358</v>
      </c>
      <c r="L13" s="804" t="s">
        <v>6</v>
      </c>
      <c r="M13" s="1109">
        <f t="shared" si="3"/>
        <v>-1.2999999999999999E-2</v>
      </c>
    </row>
    <row r="14" spans="2:13" s="149" customFormat="1" ht="14.1" customHeight="1" x14ac:dyDescent="0.2">
      <c r="B14" s="153">
        <v>9</v>
      </c>
      <c r="C14" s="154" t="s">
        <v>247</v>
      </c>
      <c r="D14" s="155">
        <v>35064</v>
      </c>
      <c r="E14" s="156">
        <v>2834</v>
      </c>
      <c r="F14" s="157">
        <v>24314</v>
      </c>
      <c r="G14" s="158">
        <v>1538</v>
      </c>
      <c r="H14" s="159">
        <v>4795</v>
      </c>
      <c r="I14" s="160">
        <f t="shared" si="2"/>
        <v>30647</v>
      </c>
      <c r="J14" s="155">
        <f t="shared" si="0"/>
        <v>33481</v>
      </c>
      <c r="K14" s="161">
        <f t="shared" si="1"/>
        <v>-1583</v>
      </c>
      <c r="L14" s="162" t="s">
        <v>6</v>
      </c>
      <c r="M14" s="163">
        <f t="shared" si="3"/>
        <v>-4.4999999999999998E-2</v>
      </c>
    </row>
    <row r="15" spans="2:13" s="149" customFormat="1" ht="14.1" customHeight="1" x14ac:dyDescent="0.2">
      <c r="B15" s="1091">
        <v>10</v>
      </c>
      <c r="C15" s="1092" t="s">
        <v>227</v>
      </c>
      <c r="D15" s="1102">
        <v>120836</v>
      </c>
      <c r="E15" s="1103">
        <v>3031</v>
      </c>
      <c r="F15" s="1104">
        <v>77313</v>
      </c>
      <c r="G15" s="1105">
        <v>16887</v>
      </c>
      <c r="H15" s="1106">
        <v>10598</v>
      </c>
      <c r="I15" s="1107">
        <f t="shared" si="2"/>
        <v>104798</v>
      </c>
      <c r="J15" s="1102">
        <f t="shared" si="0"/>
        <v>107829</v>
      </c>
      <c r="K15" s="1108">
        <f t="shared" si="1"/>
        <v>-13007</v>
      </c>
      <c r="L15" s="804" t="s">
        <v>6</v>
      </c>
      <c r="M15" s="1109">
        <f t="shared" si="3"/>
        <v>-0.108</v>
      </c>
    </row>
    <row r="16" spans="2:13" s="149" customFormat="1" ht="14.1" customHeight="1" x14ac:dyDescent="0.2">
      <c r="B16" s="153">
        <v>11</v>
      </c>
      <c r="C16" s="165" t="s">
        <v>226</v>
      </c>
      <c r="D16" s="155">
        <v>94153</v>
      </c>
      <c r="E16" s="156">
        <v>8820</v>
      </c>
      <c r="F16" s="157">
        <v>83013</v>
      </c>
      <c r="G16" s="158">
        <v>3550</v>
      </c>
      <c r="H16" s="159">
        <v>19832</v>
      </c>
      <c r="I16" s="160">
        <f t="shared" si="2"/>
        <v>106395</v>
      </c>
      <c r="J16" s="155">
        <f t="shared" si="0"/>
        <v>115215</v>
      </c>
      <c r="K16" s="161">
        <f t="shared" si="1"/>
        <v>21062</v>
      </c>
      <c r="L16" s="164" t="s">
        <v>7</v>
      </c>
      <c r="M16" s="163">
        <f t="shared" si="3"/>
        <v>0.224</v>
      </c>
    </row>
    <row r="17" spans="2:13" s="149" customFormat="1" ht="14.1" customHeight="1" x14ac:dyDescent="0.2">
      <c r="B17" s="1091">
        <v>12</v>
      </c>
      <c r="C17" s="1092" t="s">
        <v>238</v>
      </c>
      <c r="D17" s="1102">
        <v>95088</v>
      </c>
      <c r="E17" s="1103">
        <v>2613</v>
      </c>
      <c r="F17" s="1104">
        <v>90344</v>
      </c>
      <c r="G17" s="1105">
        <v>7268</v>
      </c>
      <c r="H17" s="1106">
        <v>0</v>
      </c>
      <c r="I17" s="1107">
        <f t="shared" si="2"/>
        <v>97612</v>
      </c>
      <c r="J17" s="1102">
        <f t="shared" si="0"/>
        <v>100225</v>
      </c>
      <c r="K17" s="1108">
        <f t="shared" si="1"/>
        <v>5137</v>
      </c>
      <c r="L17" s="796" t="s">
        <v>7</v>
      </c>
      <c r="M17" s="1109">
        <f t="shared" si="3"/>
        <v>5.3999999999999999E-2</v>
      </c>
    </row>
    <row r="18" spans="2:13" s="149" customFormat="1" ht="14.1" customHeight="1" x14ac:dyDescent="0.2">
      <c r="B18" s="153">
        <v>13</v>
      </c>
      <c r="C18" s="165" t="s">
        <v>242</v>
      </c>
      <c r="D18" s="155">
        <v>128796</v>
      </c>
      <c r="E18" s="156">
        <v>0</v>
      </c>
      <c r="F18" s="157">
        <v>99441</v>
      </c>
      <c r="G18" s="158">
        <v>4706</v>
      </c>
      <c r="H18" s="159">
        <v>9969</v>
      </c>
      <c r="I18" s="160">
        <f t="shared" si="2"/>
        <v>114116</v>
      </c>
      <c r="J18" s="155">
        <f t="shared" si="0"/>
        <v>114116</v>
      </c>
      <c r="K18" s="161">
        <f t="shared" si="1"/>
        <v>-14680</v>
      </c>
      <c r="L18" s="162" t="s">
        <v>6</v>
      </c>
      <c r="M18" s="163">
        <f t="shared" si="3"/>
        <v>-0.114</v>
      </c>
    </row>
    <row r="19" spans="2:13" s="149" customFormat="1" ht="14.1" customHeight="1" x14ac:dyDescent="0.2">
      <c r="B19" s="1110">
        <v>14</v>
      </c>
      <c r="C19" s="1112" t="s">
        <v>223</v>
      </c>
      <c r="D19" s="1102">
        <v>200956</v>
      </c>
      <c r="E19" s="1103">
        <v>15</v>
      </c>
      <c r="F19" s="1104">
        <v>71201</v>
      </c>
      <c r="G19" s="1105">
        <v>4660</v>
      </c>
      <c r="H19" s="1106">
        <v>340</v>
      </c>
      <c r="I19" s="1107">
        <f t="shared" si="2"/>
        <v>76201</v>
      </c>
      <c r="J19" s="1102">
        <f t="shared" si="0"/>
        <v>76216</v>
      </c>
      <c r="K19" s="1108">
        <f t="shared" si="1"/>
        <v>-124740</v>
      </c>
      <c r="L19" s="804" t="s">
        <v>6</v>
      </c>
      <c r="M19" s="1109">
        <f t="shared" si="3"/>
        <v>-0.621</v>
      </c>
    </row>
    <row r="20" spans="2:13" s="149" customFormat="1" ht="14.1" customHeight="1" x14ac:dyDescent="0.2">
      <c r="B20" s="150">
        <v>15</v>
      </c>
      <c r="C20" s="151" t="s">
        <v>240</v>
      </c>
      <c r="D20" s="155">
        <v>46928</v>
      </c>
      <c r="E20" s="156">
        <v>2600</v>
      </c>
      <c r="F20" s="157">
        <v>43025</v>
      </c>
      <c r="G20" s="158">
        <v>12053</v>
      </c>
      <c r="H20" s="159">
        <v>50118</v>
      </c>
      <c r="I20" s="160">
        <f t="shared" si="2"/>
        <v>105196</v>
      </c>
      <c r="J20" s="155">
        <f t="shared" si="0"/>
        <v>107796</v>
      </c>
      <c r="K20" s="161">
        <f t="shared" si="1"/>
        <v>60868</v>
      </c>
      <c r="L20" s="164" t="s">
        <v>7</v>
      </c>
      <c r="M20" s="163">
        <f t="shared" si="3"/>
        <v>1.2969999999999999</v>
      </c>
    </row>
    <row r="21" spans="2:13" s="149" customFormat="1" ht="14.1" customHeight="1" x14ac:dyDescent="0.2">
      <c r="B21" s="1110">
        <v>16</v>
      </c>
      <c r="C21" s="1111" t="s">
        <v>237</v>
      </c>
      <c r="D21" s="1102">
        <v>70832</v>
      </c>
      <c r="E21" s="1103">
        <v>0</v>
      </c>
      <c r="F21" s="1104">
        <v>35389</v>
      </c>
      <c r="G21" s="1105">
        <v>5336</v>
      </c>
      <c r="H21" s="1106">
        <v>28</v>
      </c>
      <c r="I21" s="1107">
        <f t="shared" si="2"/>
        <v>40753</v>
      </c>
      <c r="J21" s="1102">
        <f t="shared" si="0"/>
        <v>40753</v>
      </c>
      <c r="K21" s="1108">
        <f t="shared" si="1"/>
        <v>-30079</v>
      </c>
      <c r="L21" s="804" t="s">
        <v>6</v>
      </c>
      <c r="M21" s="1109">
        <f t="shared" si="3"/>
        <v>-0.42499999999999999</v>
      </c>
    </row>
    <row r="22" spans="2:13" s="149" customFormat="1" ht="14.1" customHeight="1" x14ac:dyDescent="0.2">
      <c r="B22" s="153">
        <v>17</v>
      </c>
      <c r="C22" s="151" t="s">
        <v>241</v>
      </c>
      <c r="D22" s="155">
        <v>151112</v>
      </c>
      <c r="E22" s="156">
        <v>2475</v>
      </c>
      <c r="F22" s="157">
        <v>112718</v>
      </c>
      <c r="G22" s="158">
        <v>4667</v>
      </c>
      <c r="H22" s="159">
        <v>28</v>
      </c>
      <c r="I22" s="160">
        <f t="shared" si="2"/>
        <v>117413</v>
      </c>
      <c r="J22" s="155">
        <f t="shared" si="0"/>
        <v>119888</v>
      </c>
      <c r="K22" s="161">
        <f t="shared" si="1"/>
        <v>-31224</v>
      </c>
      <c r="L22" s="162" t="s">
        <v>6</v>
      </c>
      <c r="M22" s="163">
        <f t="shared" si="3"/>
        <v>-0.20699999999999999</v>
      </c>
    </row>
    <row r="23" spans="2:13" s="149" customFormat="1" ht="14.1" customHeight="1" x14ac:dyDescent="0.2">
      <c r="B23" s="1091">
        <v>18</v>
      </c>
      <c r="C23" s="1111" t="s">
        <v>230</v>
      </c>
      <c r="D23" s="1102">
        <v>119570</v>
      </c>
      <c r="E23" s="1103">
        <v>40</v>
      </c>
      <c r="F23" s="1104">
        <v>111719</v>
      </c>
      <c r="G23" s="1105">
        <v>7601</v>
      </c>
      <c r="H23" s="1106">
        <v>10109</v>
      </c>
      <c r="I23" s="1107">
        <f t="shared" si="2"/>
        <v>129429</v>
      </c>
      <c r="J23" s="1102">
        <f t="shared" si="0"/>
        <v>129469</v>
      </c>
      <c r="K23" s="1108">
        <f t="shared" si="1"/>
        <v>9899</v>
      </c>
      <c r="L23" s="796" t="s">
        <v>7</v>
      </c>
      <c r="M23" s="1109">
        <f t="shared" si="3"/>
        <v>8.3000000000000004E-2</v>
      </c>
    </row>
    <row r="24" spans="2:13" s="149" customFormat="1" ht="14.1" customHeight="1" x14ac:dyDescent="0.2">
      <c r="B24" s="153">
        <v>19</v>
      </c>
      <c r="C24" s="165" t="s">
        <v>225</v>
      </c>
      <c r="D24" s="155">
        <v>111301</v>
      </c>
      <c r="E24" s="156">
        <v>5985</v>
      </c>
      <c r="F24" s="157">
        <v>97455</v>
      </c>
      <c r="G24" s="158">
        <v>7505</v>
      </c>
      <c r="H24" s="159">
        <v>17037</v>
      </c>
      <c r="I24" s="160">
        <f t="shared" si="2"/>
        <v>121997</v>
      </c>
      <c r="J24" s="155">
        <f t="shared" si="0"/>
        <v>127982</v>
      </c>
      <c r="K24" s="161">
        <f t="shared" si="1"/>
        <v>16681</v>
      </c>
      <c r="L24" s="164" t="s">
        <v>7</v>
      </c>
      <c r="M24" s="163">
        <f t="shared" si="3"/>
        <v>0.15</v>
      </c>
    </row>
    <row r="25" spans="2:13" s="149" customFormat="1" ht="14.1" customHeight="1" x14ac:dyDescent="0.2">
      <c r="B25" s="1110">
        <v>20</v>
      </c>
      <c r="C25" s="1092" t="s">
        <v>255</v>
      </c>
      <c r="D25" s="1102">
        <v>54020</v>
      </c>
      <c r="E25" s="1103">
        <v>2372</v>
      </c>
      <c r="F25" s="1104">
        <v>48315</v>
      </c>
      <c r="G25" s="1105">
        <v>3365</v>
      </c>
      <c r="H25" s="1106">
        <v>4911</v>
      </c>
      <c r="I25" s="1107">
        <f t="shared" si="2"/>
        <v>56591</v>
      </c>
      <c r="J25" s="1102">
        <f t="shared" si="0"/>
        <v>58963</v>
      </c>
      <c r="K25" s="1108">
        <f t="shared" si="1"/>
        <v>4943</v>
      </c>
      <c r="L25" s="796" t="s">
        <v>7</v>
      </c>
      <c r="M25" s="1109">
        <f t="shared" si="3"/>
        <v>9.1999999999999998E-2</v>
      </c>
    </row>
    <row r="26" spans="2:13" s="149" customFormat="1" ht="14.1" customHeight="1" x14ac:dyDescent="0.2">
      <c r="B26" s="150">
        <v>21</v>
      </c>
      <c r="C26" s="154" t="s">
        <v>253</v>
      </c>
      <c r="D26" s="155">
        <v>72261</v>
      </c>
      <c r="E26" s="156">
        <v>14600</v>
      </c>
      <c r="F26" s="157">
        <v>57897</v>
      </c>
      <c r="G26" s="158">
        <v>4234</v>
      </c>
      <c r="H26" s="159">
        <v>3953</v>
      </c>
      <c r="I26" s="160">
        <f t="shared" si="2"/>
        <v>66084</v>
      </c>
      <c r="J26" s="155">
        <f t="shared" si="0"/>
        <v>80684</v>
      </c>
      <c r="K26" s="161">
        <f t="shared" si="1"/>
        <v>8423</v>
      </c>
      <c r="L26" s="164" t="s">
        <v>7</v>
      </c>
      <c r="M26" s="163">
        <f t="shared" si="3"/>
        <v>0.11700000000000001</v>
      </c>
    </row>
    <row r="27" spans="2:13" s="149" customFormat="1" ht="14.1" customHeight="1" x14ac:dyDescent="0.2">
      <c r="B27" s="1110">
        <v>22</v>
      </c>
      <c r="C27" s="1112" t="s">
        <v>239</v>
      </c>
      <c r="D27" s="1102">
        <v>96172</v>
      </c>
      <c r="E27" s="1103">
        <v>5941</v>
      </c>
      <c r="F27" s="1104">
        <v>75031</v>
      </c>
      <c r="G27" s="1105">
        <v>6413</v>
      </c>
      <c r="H27" s="1106">
        <v>5492</v>
      </c>
      <c r="I27" s="1107">
        <f t="shared" si="2"/>
        <v>86936</v>
      </c>
      <c r="J27" s="1102">
        <f t="shared" si="0"/>
        <v>92877</v>
      </c>
      <c r="K27" s="1108">
        <f t="shared" si="1"/>
        <v>-3295</v>
      </c>
      <c r="L27" s="804" t="s">
        <v>6</v>
      </c>
      <c r="M27" s="1109">
        <f t="shared" si="3"/>
        <v>-3.4000000000000002E-2</v>
      </c>
    </row>
    <row r="28" spans="2:13" s="149" customFormat="1" ht="14.1" customHeight="1" x14ac:dyDescent="0.2">
      <c r="B28" s="153">
        <v>23</v>
      </c>
      <c r="C28" s="165" t="s">
        <v>254</v>
      </c>
      <c r="D28" s="155">
        <v>232084</v>
      </c>
      <c r="E28" s="156">
        <v>900</v>
      </c>
      <c r="F28" s="157">
        <v>51008</v>
      </c>
      <c r="G28" s="158">
        <v>7505</v>
      </c>
      <c r="H28" s="159">
        <v>1952</v>
      </c>
      <c r="I28" s="160">
        <f t="shared" si="2"/>
        <v>60465</v>
      </c>
      <c r="J28" s="155">
        <f t="shared" si="0"/>
        <v>61365</v>
      </c>
      <c r="K28" s="161">
        <f t="shared" si="1"/>
        <v>-170719</v>
      </c>
      <c r="L28" s="162" t="s">
        <v>6</v>
      </c>
      <c r="M28" s="163">
        <f t="shared" si="3"/>
        <v>-0.73599999999999999</v>
      </c>
    </row>
    <row r="29" spans="2:13" s="149" customFormat="1" ht="14.1" customHeight="1" x14ac:dyDescent="0.2">
      <c r="B29" s="1091">
        <v>24</v>
      </c>
      <c r="C29" s="1114" t="s">
        <v>257</v>
      </c>
      <c r="D29" s="1102">
        <v>63216</v>
      </c>
      <c r="E29" s="1103">
        <v>0</v>
      </c>
      <c r="F29" s="1104">
        <v>41839</v>
      </c>
      <c r="G29" s="1105">
        <v>2204</v>
      </c>
      <c r="H29" s="1106">
        <v>4401</v>
      </c>
      <c r="I29" s="1107">
        <f t="shared" si="2"/>
        <v>48444</v>
      </c>
      <c r="J29" s="1102">
        <f t="shared" si="0"/>
        <v>48444</v>
      </c>
      <c r="K29" s="1108">
        <f t="shared" si="1"/>
        <v>-14772</v>
      </c>
      <c r="L29" s="804" t="s">
        <v>6</v>
      </c>
      <c r="M29" s="1109">
        <f t="shared" si="3"/>
        <v>-0.23400000000000001</v>
      </c>
    </row>
    <row r="30" spans="2:13" s="149" customFormat="1" ht="14.1" customHeight="1" x14ac:dyDescent="0.2">
      <c r="B30" s="153">
        <v>25</v>
      </c>
      <c r="C30" s="165" t="s">
        <v>229</v>
      </c>
      <c r="D30" s="155">
        <v>126826</v>
      </c>
      <c r="E30" s="156">
        <v>25672</v>
      </c>
      <c r="F30" s="157">
        <v>113068</v>
      </c>
      <c r="G30" s="158">
        <v>5714</v>
      </c>
      <c r="H30" s="159">
        <v>278</v>
      </c>
      <c r="I30" s="160">
        <f t="shared" si="2"/>
        <v>119060</v>
      </c>
      <c r="J30" s="155">
        <f t="shared" si="0"/>
        <v>144732</v>
      </c>
      <c r="K30" s="161">
        <f t="shared" si="1"/>
        <v>17906</v>
      </c>
      <c r="L30" s="164" t="s">
        <v>7</v>
      </c>
      <c r="M30" s="163">
        <f t="shared" si="3"/>
        <v>0.14099999999999999</v>
      </c>
    </row>
    <row r="31" spans="2:13" s="149" customFormat="1" ht="14.1" customHeight="1" x14ac:dyDescent="0.2">
      <c r="B31" s="1110">
        <v>26</v>
      </c>
      <c r="C31" s="1111" t="s">
        <v>236</v>
      </c>
      <c r="D31" s="1102">
        <v>50052</v>
      </c>
      <c r="E31" s="1103">
        <v>5093</v>
      </c>
      <c r="F31" s="1104">
        <v>33378</v>
      </c>
      <c r="G31" s="1105">
        <v>1441</v>
      </c>
      <c r="H31" s="1106">
        <v>10273</v>
      </c>
      <c r="I31" s="1107">
        <f t="shared" si="2"/>
        <v>45092</v>
      </c>
      <c r="J31" s="1102">
        <f t="shared" si="0"/>
        <v>50185</v>
      </c>
      <c r="K31" s="1108">
        <f t="shared" si="1"/>
        <v>133</v>
      </c>
      <c r="L31" s="796" t="s">
        <v>7</v>
      </c>
      <c r="M31" s="1109">
        <f t="shared" si="3"/>
        <v>3.0000000000000001E-3</v>
      </c>
    </row>
    <row r="32" spans="2:13" s="149" customFormat="1" ht="14.1" customHeight="1" x14ac:dyDescent="0.2">
      <c r="B32" s="150">
        <v>27</v>
      </c>
      <c r="C32" s="151" t="s">
        <v>251</v>
      </c>
      <c r="D32" s="155">
        <v>104946</v>
      </c>
      <c r="E32" s="156">
        <v>1133</v>
      </c>
      <c r="F32" s="157">
        <v>89461</v>
      </c>
      <c r="G32" s="158">
        <v>3608</v>
      </c>
      <c r="H32" s="159">
        <v>351</v>
      </c>
      <c r="I32" s="160">
        <f t="shared" si="2"/>
        <v>93420</v>
      </c>
      <c r="J32" s="155">
        <f t="shared" si="0"/>
        <v>94553</v>
      </c>
      <c r="K32" s="161">
        <f t="shared" si="1"/>
        <v>-10393</v>
      </c>
      <c r="L32" s="162" t="s">
        <v>6</v>
      </c>
      <c r="M32" s="163">
        <f t="shared" si="3"/>
        <v>-9.9000000000000005E-2</v>
      </c>
    </row>
    <row r="33" spans="2:14" s="149" customFormat="1" ht="14.1" customHeight="1" x14ac:dyDescent="0.2">
      <c r="B33" s="1110">
        <v>28</v>
      </c>
      <c r="C33" s="1112" t="s">
        <v>222</v>
      </c>
      <c r="D33" s="1102">
        <v>127049</v>
      </c>
      <c r="E33" s="1103">
        <v>102475</v>
      </c>
      <c r="F33" s="1104">
        <v>115608</v>
      </c>
      <c r="G33" s="1105">
        <v>15399</v>
      </c>
      <c r="H33" s="1106">
        <v>6767</v>
      </c>
      <c r="I33" s="1107">
        <f t="shared" si="2"/>
        <v>137774</v>
      </c>
      <c r="J33" s="1102">
        <f t="shared" si="0"/>
        <v>240249</v>
      </c>
      <c r="K33" s="1108">
        <f t="shared" si="1"/>
        <v>113200</v>
      </c>
      <c r="L33" s="796" t="s">
        <v>7</v>
      </c>
      <c r="M33" s="1109">
        <f t="shared" si="3"/>
        <v>0.89100000000000001</v>
      </c>
    </row>
    <row r="34" spans="2:14" s="149" customFormat="1" ht="14.1" customHeight="1" x14ac:dyDescent="0.2">
      <c r="B34" s="153">
        <v>29</v>
      </c>
      <c r="C34" s="154" t="s">
        <v>234</v>
      </c>
      <c r="D34" s="155">
        <v>53197</v>
      </c>
      <c r="E34" s="156">
        <v>0</v>
      </c>
      <c r="F34" s="157">
        <v>45965</v>
      </c>
      <c r="G34" s="158">
        <v>5824</v>
      </c>
      <c r="H34" s="159">
        <v>23560</v>
      </c>
      <c r="I34" s="160">
        <f t="shared" si="2"/>
        <v>75349</v>
      </c>
      <c r="J34" s="155">
        <f t="shared" si="0"/>
        <v>75349</v>
      </c>
      <c r="K34" s="161">
        <f t="shared" si="1"/>
        <v>22152</v>
      </c>
      <c r="L34" s="164" t="s">
        <v>7</v>
      </c>
      <c r="M34" s="163">
        <f t="shared" si="3"/>
        <v>0.41599999999999998</v>
      </c>
    </row>
    <row r="35" spans="2:14" s="149" customFormat="1" ht="14.1" customHeight="1" x14ac:dyDescent="0.2">
      <c r="B35" s="1091">
        <v>30</v>
      </c>
      <c r="C35" s="1092" t="s">
        <v>246</v>
      </c>
      <c r="D35" s="1102">
        <v>65854</v>
      </c>
      <c r="E35" s="1103">
        <v>4940</v>
      </c>
      <c r="F35" s="1104">
        <v>64005</v>
      </c>
      <c r="G35" s="1105">
        <v>3298</v>
      </c>
      <c r="H35" s="1106">
        <v>28</v>
      </c>
      <c r="I35" s="1107">
        <f t="shared" si="2"/>
        <v>67331</v>
      </c>
      <c r="J35" s="1102">
        <f t="shared" si="0"/>
        <v>72271</v>
      </c>
      <c r="K35" s="1108">
        <f t="shared" si="1"/>
        <v>6417</v>
      </c>
      <c r="L35" s="796" t="s">
        <v>7</v>
      </c>
      <c r="M35" s="1109">
        <f t="shared" si="3"/>
        <v>9.7000000000000003E-2</v>
      </c>
    </row>
    <row r="36" spans="2:14" s="149" customFormat="1" ht="14.1" customHeight="1" x14ac:dyDescent="0.2">
      <c r="B36" s="153">
        <v>31</v>
      </c>
      <c r="C36" s="154" t="s">
        <v>243</v>
      </c>
      <c r="D36" s="155">
        <v>64792</v>
      </c>
      <c r="E36" s="156">
        <v>0</v>
      </c>
      <c r="F36" s="157">
        <v>38878</v>
      </c>
      <c r="G36" s="158">
        <v>6796</v>
      </c>
      <c r="H36" s="159">
        <v>1023</v>
      </c>
      <c r="I36" s="160">
        <f t="shared" si="2"/>
        <v>46697</v>
      </c>
      <c r="J36" s="155">
        <f t="shared" si="0"/>
        <v>46697</v>
      </c>
      <c r="K36" s="161">
        <f t="shared" si="1"/>
        <v>-18095</v>
      </c>
      <c r="L36" s="162" t="s">
        <v>6</v>
      </c>
      <c r="M36" s="163">
        <f t="shared" si="3"/>
        <v>-0.27900000000000003</v>
      </c>
    </row>
    <row r="37" spans="2:14" s="149" customFormat="1" ht="14.1" customHeight="1" x14ac:dyDescent="0.2">
      <c r="B37" s="1110">
        <v>32</v>
      </c>
      <c r="C37" s="1115" t="s">
        <v>256</v>
      </c>
      <c r="D37" s="1102">
        <v>32702</v>
      </c>
      <c r="E37" s="1103">
        <v>2530</v>
      </c>
      <c r="F37" s="1104">
        <v>18384</v>
      </c>
      <c r="G37" s="1105">
        <v>3242</v>
      </c>
      <c r="H37" s="1106">
        <v>3952</v>
      </c>
      <c r="I37" s="1107">
        <f t="shared" si="2"/>
        <v>25578</v>
      </c>
      <c r="J37" s="1102">
        <f t="shared" si="0"/>
        <v>28108</v>
      </c>
      <c r="K37" s="1108">
        <f t="shared" si="1"/>
        <v>-4594</v>
      </c>
      <c r="L37" s="804" t="s">
        <v>6</v>
      </c>
      <c r="M37" s="1109">
        <f t="shared" si="3"/>
        <v>-0.14000000000000001</v>
      </c>
      <c r="N37" s="167"/>
    </row>
    <row r="38" spans="2:14" s="149" customFormat="1" ht="14.1" customHeight="1" x14ac:dyDescent="0.2">
      <c r="B38" s="150">
        <v>33</v>
      </c>
      <c r="C38" s="154" t="s">
        <v>220</v>
      </c>
      <c r="D38" s="155">
        <v>120234</v>
      </c>
      <c r="E38" s="156">
        <v>7470</v>
      </c>
      <c r="F38" s="157">
        <v>87533</v>
      </c>
      <c r="G38" s="158">
        <v>4743</v>
      </c>
      <c r="H38" s="159">
        <v>6037</v>
      </c>
      <c r="I38" s="160">
        <f t="shared" si="2"/>
        <v>98313</v>
      </c>
      <c r="J38" s="155">
        <f t="shared" si="0"/>
        <v>105783</v>
      </c>
      <c r="K38" s="161">
        <f t="shared" si="1"/>
        <v>-14451</v>
      </c>
      <c r="L38" s="162" t="s">
        <v>6</v>
      </c>
      <c r="M38" s="163">
        <f t="shared" si="3"/>
        <v>-0.12</v>
      </c>
    </row>
    <row r="39" spans="2:14" s="149" customFormat="1" ht="14.1" customHeight="1" x14ac:dyDescent="0.2">
      <c r="B39" s="1110">
        <v>34</v>
      </c>
      <c r="C39" s="1112" t="s">
        <v>233</v>
      </c>
      <c r="D39" s="1102">
        <v>62445</v>
      </c>
      <c r="E39" s="1103">
        <v>2475</v>
      </c>
      <c r="F39" s="1104">
        <v>52397</v>
      </c>
      <c r="G39" s="1105">
        <v>5564</v>
      </c>
      <c r="H39" s="1106">
        <v>9934</v>
      </c>
      <c r="I39" s="1107">
        <f t="shared" si="2"/>
        <v>67895</v>
      </c>
      <c r="J39" s="1102">
        <f t="shared" si="0"/>
        <v>70370</v>
      </c>
      <c r="K39" s="1108">
        <f t="shared" si="1"/>
        <v>7925</v>
      </c>
      <c r="L39" s="796" t="s">
        <v>7</v>
      </c>
      <c r="M39" s="1109">
        <f t="shared" si="3"/>
        <v>0.127</v>
      </c>
    </row>
    <row r="40" spans="2:14" s="149" customFormat="1" ht="14.1" customHeight="1" x14ac:dyDescent="0.2">
      <c r="B40" s="153">
        <v>35</v>
      </c>
      <c r="C40" s="166" t="s">
        <v>249</v>
      </c>
      <c r="D40" s="155">
        <v>84820</v>
      </c>
      <c r="E40" s="156">
        <v>4373</v>
      </c>
      <c r="F40" s="157">
        <v>67410</v>
      </c>
      <c r="G40" s="158">
        <v>6627</v>
      </c>
      <c r="H40" s="159">
        <v>23</v>
      </c>
      <c r="I40" s="160">
        <f t="shared" si="2"/>
        <v>74060</v>
      </c>
      <c r="J40" s="155">
        <f t="shared" si="0"/>
        <v>78433</v>
      </c>
      <c r="K40" s="161">
        <f t="shared" si="1"/>
        <v>-6387</v>
      </c>
      <c r="L40" s="162" t="s">
        <v>6</v>
      </c>
      <c r="M40" s="163">
        <f t="shared" si="3"/>
        <v>-7.4999999999999997E-2</v>
      </c>
    </row>
    <row r="41" spans="2:14" s="149" customFormat="1" ht="14.1" customHeight="1" x14ac:dyDescent="0.2">
      <c r="B41" s="1091">
        <v>36</v>
      </c>
      <c r="C41" s="1112" t="s">
        <v>250</v>
      </c>
      <c r="D41" s="1102">
        <v>82167</v>
      </c>
      <c r="E41" s="1103">
        <v>11790</v>
      </c>
      <c r="F41" s="1104">
        <v>80386</v>
      </c>
      <c r="G41" s="1105">
        <v>2300</v>
      </c>
      <c r="H41" s="1106">
        <v>5008</v>
      </c>
      <c r="I41" s="1107">
        <f t="shared" si="2"/>
        <v>87694</v>
      </c>
      <c r="J41" s="1102">
        <f t="shared" si="0"/>
        <v>99484</v>
      </c>
      <c r="K41" s="1116">
        <f t="shared" si="1"/>
        <v>17317</v>
      </c>
      <c r="L41" s="796" t="s">
        <v>7</v>
      </c>
      <c r="M41" s="1117">
        <f t="shared" si="3"/>
        <v>0.21099999999999999</v>
      </c>
    </row>
    <row r="42" spans="2:14" s="167" customFormat="1" ht="14.1" customHeight="1" thickBot="1" x14ac:dyDescent="0.25">
      <c r="B42" s="153">
        <v>37</v>
      </c>
      <c r="C42" s="168" t="s">
        <v>231</v>
      </c>
      <c r="D42" s="155">
        <v>151336</v>
      </c>
      <c r="E42" s="156">
        <v>9815</v>
      </c>
      <c r="F42" s="157">
        <v>103077</v>
      </c>
      <c r="G42" s="158">
        <v>9405</v>
      </c>
      <c r="H42" s="159">
        <v>9508</v>
      </c>
      <c r="I42" s="160">
        <f t="shared" si="2"/>
        <v>121990</v>
      </c>
      <c r="J42" s="155">
        <f t="shared" si="0"/>
        <v>131805</v>
      </c>
      <c r="K42" s="161">
        <f t="shared" si="1"/>
        <v>-19531</v>
      </c>
      <c r="L42" s="169" t="s">
        <v>6</v>
      </c>
      <c r="M42" s="163">
        <f t="shared" si="3"/>
        <v>-0.129</v>
      </c>
      <c r="N42" s="149"/>
    </row>
    <row r="43" spans="2:14" s="167" customFormat="1" ht="14.1" customHeight="1" thickTop="1" thickBot="1" x14ac:dyDescent="0.25">
      <c r="B43" s="1125" t="s">
        <v>91</v>
      </c>
      <c r="C43" s="1126" t="s">
        <v>329</v>
      </c>
      <c r="D43" s="1127">
        <f>SUM(D6:D42)</f>
        <v>3630417</v>
      </c>
      <c r="E43" s="1128">
        <f>SUM(E6:E42)</f>
        <v>245374</v>
      </c>
      <c r="F43" s="1129">
        <f t="shared" ref="F43:I43" si="4">SUM(F6:F42)</f>
        <v>2642524</v>
      </c>
      <c r="G43" s="1130">
        <f t="shared" si="4"/>
        <v>229309</v>
      </c>
      <c r="H43" s="1130">
        <f t="shared" si="4"/>
        <v>246859</v>
      </c>
      <c r="I43" s="1131">
        <f t="shared" si="4"/>
        <v>3118692</v>
      </c>
      <c r="J43" s="1127">
        <f t="shared" si="0"/>
        <v>3364066</v>
      </c>
      <c r="K43" s="1127">
        <f t="shared" si="1"/>
        <v>-266351</v>
      </c>
      <c r="L43" s="1132" t="s">
        <v>6</v>
      </c>
      <c r="M43" s="1133">
        <f t="shared" si="3"/>
        <v>-7.2999999999999995E-2</v>
      </c>
    </row>
    <row r="44" spans="2:14" s="149" customFormat="1" ht="14.1" customHeight="1" thickTop="1" x14ac:dyDescent="0.2">
      <c r="B44" s="153">
        <v>1</v>
      </c>
      <c r="C44" s="154" t="s">
        <v>221</v>
      </c>
      <c r="D44" s="155">
        <v>90128</v>
      </c>
      <c r="E44" s="156">
        <v>900</v>
      </c>
      <c r="F44" s="157">
        <v>77927</v>
      </c>
      <c r="G44" s="158">
        <v>5866</v>
      </c>
      <c r="H44" s="159">
        <v>29597</v>
      </c>
      <c r="I44" s="160">
        <f t="shared" ref="I44:I50" si="5">F44+G44+H44</f>
        <v>113390</v>
      </c>
      <c r="J44" s="155">
        <f t="shared" si="0"/>
        <v>114290</v>
      </c>
      <c r="K44" s="161">
        <f t="shared" si="1"/>
        <v>24162</v>
      </c>
      <c r="L44" s="152" t="s">
        <v>7</v>
      </c>
      <c r="M44" s="163">
        <f t="shared" si="3"/>
        <v>0.26800000000000002</v>
      </c>
    </row>
    <row r="45" spans="2:14" s="149" customFormat="1" ht="14.1" customHeight="1" x14ac:dyDescent="0.2">
      <c r="B45" s="1110">
        <v>2</v>
      </c>
      <c r="C45" s="1114" t="s">
        <v>216</v>
      </c>
      <c r="D45" s="1102">
        <v>121584</v>
      </c>
      <c r="E45" s="1103">
        <v>34005</v>
      </c>
      <c r="F45" s="1104">
        <v>101394</v>
      </c>
      <c r="G45" s="1106">
        <v>23865</v>
      </c>
      <c r="H45" s="1106">
        <v>23</v>
      </c>
      <c r="I45" s="1107">
        <f t="shared" si="5"/>
        <v>125282</v>
      </c>
      <c r="J45" s="1102">
        <f t="shared" si="0"/>
        <v>159287</v>
      </c>
      <c r="K45" s="1108">
        <f t="shared" si="1"/>
        <v>37703</v>
      </c>
      <c r="L45" s="796" t="s">
        <v>7</v>
      </c>
      <c r="M45" s="1109">
        <f t="shared" si="3"/>
        <v>0.31</v>
      </c>
    </row>
    <row r="46" spans="2:14" s="149" customFormat="1" ht="14.1" customHeight="1" x14ac:dyDescent="0.2">
      <c r="B46" s="153">
        <v>3</v>
      </c>
      <c r="C46" s="165" t="s">
        <v>219</v>
      </c>
      <c r="D46" s="155">
        <v>135524</v>
      </c>
      <c r="E46" s="156">
        <v>4000</v>
      </c>
      <c r="F46" s="157">
        <v>90734</v>
      </c>
      <c r="G46" s="158">
        <v>11947</v>
      </c>
      <c r="H46" s="159">
        <v>4338</v>
      </c>
      <c r="I46" s="160">
        <f t="shared" si="5"/>
        <v>107019</v>
      </c>
      <c r="J46" s="155">
        <f t="shared" si="0"/>
        <v>111019</v>
      </c>
      <c r="K46" s="161">
        <f t="shared" si="1"/>
        <v>-24505</v>
      </c>
      <c r="L46" s="162" t="s">
        <v>6</v>
      </c>
      <c r="M46" s="163">
        <f t="shared" si="3"/>
        <v>-0.18099999999999999</v>
      </c>
    </row>
    <row r="47" spans="2:14" s="149" customFormat="1" ht="14.1" customHeight="1" x14ac:dyDescent="0.2">
      <c r="B47" s="1110">
        <v>4</v>
      </c>
      <c r="C47" s="1092" t="s">
        <v>215</v>
      </c>
      <c r="D47" s="1102">
        <v>70734</v>
      </c>
      <c r="E47" s="1103">
        <v>36567</v>
      </c>
      <c r="F47" s="1104">
        <v>42272</v>
      </c>
      <c r="G47" s="1106">
        <v>15584</v>
      </c>
      <c r="H47" s="1106">
        <v>25856</v>
      </c>
      <c r="I47" s="1107">
        <f t="shared" si="5"/>
        <v>83712</v>
      </c>
      <c r="J47" s="1102">
        <f t="shared" si="0"/>
        <v>120279</v>
      </c>
      <c r="K47" s="1108">
        <f t="shared" si="1"/>
        <v>49545</v>
      </c>
      <c r="L47" s="796" t="s">
        <v>7</v>
      </c>
      <c r="M47" s="1109">
        <f t="shared" si="3"/>
        <v>0.7</v>
      </c>
    </row>
    <row r="48" spans="2:14" s="149" customFormat="1" ht="14.1" customHeight="1" x14ac:dyDescent="0.2">
      <c r="B48" s="153">
        <v>5</v>
      </c>
      <c r="C48" s="151" t="s">
        <v>218</v>
      </c>
      <c r="D48" s="155">
        <v>218416</v>
      </c>
      <c r="E48" s="156">
        <v>5060</v>
      </c>
      <c r="F48" s="157">
        <v>190869</v>
      </c>
      <c r="G48" s="159">
        <v>16504</v>
      </c>
      <c r="H48" s="159">
        <v>12317</v>
      </c>
      <c r="I48" s="160">
        <f t="shared" si="5"/>
        <v>219690</v>
      </c>
      <c r="J48" s="155">
        <f t="shared" si="0"/>
        <v>224750</v>
      </c>
      <c r="K48" s="161">
        <f t="shared" si="1"/>
        <v>6334</v>
      </c>
      <c r="L48" s="164" t="s">
        <v>7</v>
      </c>
      <c r="M48" s="163">
        <f t="shared" si="3"/>
        <v>2.9000000000000001E-2</v>
      </c>
    </row>
    <row r="49" spans="2:14" s="149" customFormat="1" ht="14.1" customHeight="1" x14ac:dyDescent="0.2">
      <c r="B49" s="1110">
        <v>6</v>
      </c>
      <c r="C49" s="1115" t="s">
        <v>217</v>
      </c>
      <c r="D49" s="1102">
        <v>180819</v>
      </c>
      <c r="E49" s="1103">
        <v>5040</v>
      </c>
      <c r="F49" s="1104">
        <v>127497</v>
      </c>
      <c r="G49" s="1106">
        <v>13714</v>
      </c>
      <c r="H49" s="1106">
        <v>12882</v>
      </c>
      <c r="I49" s="1107">
        <f t="shared" si="5"/>
        <v>154093</v>
      </c>
      <c r="J49" s="1102">
        <f t="shared" si="0"/>
        <v>159133</v>
      </c>
      <c r="K49" s="1108">
        <f t="shared" si="1"/>
        <v>-21686</v>
      </c>
      <c r="L49" s="804" t="s">
        <v>6</v>
      </c>
      <c r="M49" s="1109">
        <f t="shared" si="3"/>
        <v>-0.12</v>
      </c>
    </row>
    <row r="50" spans="2:14" s="178" customFormat="1" ht="14.1" customHeight="1" thickBot="1" x14ac:dyDescent="0.25">
      <c r="B50" s="170">
        <v>7</v>
      </c>
      <c r="C50" s="171" t="s">
        <v>214</v>
      </c>
      <c r="D50" s="172">
        <v>219761</v>
      </c>
      <c r="E50" s="173">
        <v>44601</v>
      </c>
      <c r="F50" s="157">
        <v>120215</v>
      </c>
      <c r="G50" s="174">
        <v>8358</v>
      </c>
      <c r="H50" s="174">
        <v>27169</v>
      </c>
      <c r="I50" s="175">
        <f t="shared" si="5"/>
        <v>155742</v>
      </c>
      <c r="J50" s="155">
        <f t="shared" si="0"/>
        <v>200343</v>
      </c>
      <c r="K50" s="176">
        <f t="shared" si="1"/>
        <v>-19418</v>
      </c>
      <c r="L50" s="169" t="s">
        <v>6</v>
      </c>
      <c r="M50" s="177">
        <f t="shared" si="3"/>
        <v>-8.7999999999999995E-2</v>
      </c>
    </row>
    <row r="51" spans="2:14" s="181" customFormat="1" ht="14.1" customHeight="1" thickTop="1" thickBot="1" x14ac:dyDescent="0.25">
      <c r="B51" s="1135">
        <v>8</v>
      </c>
      <c r="C51" s="1136" t="s">
        <v>330</v>
      </c>
      <c r="D51" s="1137">
        <f>SUM(D44:D50)</f>
        <v>1036966</v>
      </c>
      <c r="E51" s="1138">
        <f>SUM(E44:E50)</f>
        <v>130173</v>
      </c>
      <c r="F51" s="1139">
        <f t="shared" ref="F51:J51" si="6">SUM(F44:F50)</f>
        <v>750908</v>
      </c>
      <c r="G51" s="1140">
        <f t="shared" si="6"/>
        <v>95838</v>
      </c>
      <c r="H51" s="1140">
        <f t="shared" si="6"/>
        <v>112182</v>
      </c>
      <c r="I51" s="1141">
        <f t="shared" si="6"/>
        <v>958928</v>
      </c>
      <c r="J51" s="1137">
        <f t="shared" si="6"/>
        <v>1089101</v>
      </c>
      <c r="K51" s="1137">
        <f t="shared" si="1"/>
        <v>52135</v>
      </c>
      <c r="L51" s="1142" t="s">
        <v>7</v>
      </c>
      <c r="M51" s="1143">
        <f t="shared" si="3"/>
        <v>0.05</v>
      </c>
    </row>
    <row r="52" spans="2:14" s="149" customFormat="1" ht="14.1" customHeight="1" thickTop="1" thickBot="1" x14ac:dyDescent="0.25">
      <c r="B52" s="182">
        <v>9</v>
      </c>
      <c r="C52" s="171" t="s">
        <v>213</v>
      </c>
      <c r="D52" s="179">
        <v>430336</v>
      </c>
      <c r="E52" s="180">
        <v>7418</v>
      </c>
      <c r="F52" s="183">
        <v>153114</v>
      </c>
      <c r="G52" s="184">
        <v>8504</v>
      </c>
      <c r="H52" s="184">
        <v>273753</v>
      </c>
      <c r="I52" s="185">
        <f>F52+G52+H52</f>
        <v>435371</v>
      </c>
      <c r="J52" s="179">
        <f>E52+I52</f>
        <v>442789</v>
      </c>
      <c r="K52" s="186">
        <f t="shared" si="1"/>
        <v>12453</v>
      </c>
      <c r="L52" s="187" t="s">
        <v>7</v>
      </c>
      <c r="M52" s="188">
        <f t="shared" si="3"/>
        <v>2.9000000000000001E-2</v>
      </c>
    </row>
    <row r="53" spans="2:14" s="167" customFormat="1" ht="14.1" customHeight="1" thickTop="1" thickBot="1" x14ac:dyDescent="0.25">
      <c r="B53" s="1118" t="s">
        <v>93</v>
      </c>
      <c r="C53" s="1144" t="s">
        <v>335</v>
      </c>
      <c r="D53" s="1119">
        <f>D51+D52</f>
        <v>1467302</v>
      </c>
      <c r="E53" s="1120">
        <f>E51+E52</f>
        <v>137591</v>
      </c>
      <c r="F53" s="1121">
        <f t="shared" ref="F53:J53" si="7">F51+F52</f>
        <v>904022</v>
      </c>
      <c r="G53" s="1122">
        <f t="shared" si="7"/>
        <v>104342</v>
      </c>
      <c r="H53" s="1122">
        <f t="shared" si="7"/>
        <v>385935</v>
      </c>
      <c r="I53" s="1123">
        <f t="shared" si="7"/>
        <v>1394299</v>
      </c>
      <c r="J53" s="1119">
        <f t="shared" si="7"/>
        <v>1531890</v>
      </c>
      <c r="K53" s="1119">
        <f t="shared" si="1"/>
        <v>64588</v>
      </c>
      <c r="L53" s="1134" t="s">
        <v>7</v>
      </c>
      <c r="M53" s="1124">
        <f t="shared" si="3"/>
        <v>4.3999999999999997E-2</v>
      </c>
      <c r="N53" s="149"/>
    </row>
    <row r="54" spans="2:14" s="149" customFormat="1" ht="14.1" customHeight="1" thickTop="1" thickBot="1" x14ac:dyDescent="0.25">
      <c r="B54" s="1043" t="s">
        <v>331</v>
      </c>
      <c r="C54" s="1044"/>
      <c r="D54" s="515">
        <f>D43+D53</f>
        <v>5097719</v>
      </c>
      <c r="E54" s="521">
        <f>E43+E53</f>
        <v>382965</v>
      </c>
      <c r="F54" s="516">
        <f t="shared" ref="F54:I54" si="8">F43+F53</f>
        <v>3546546</v>
      </c>
      <c r="G54" s="517">
        <f t="shared" si="8"/>
        <v>333651</v>
      </c>
      <c r="H54" s="517">
        <f t="shared" si="8"/>
        <v>632794</v>
      </c>
      <c r="I54" s="518">
        <f t="shared" si="8"/>
        <v>4512991</v>
      </c>
      <c r="J54" s="515">
        <f>E54+I54</f>
        <v>4895956</v>
      </c>
      <c r="K54" s="515">
        <f t="shared" si="1"/>
        <v>-201763</v>
      </c>
      <c r="L54" s="519" t="s">
        <v>6</v>
      </c>
      <c r="M54" s="520">
        <f t="shared" si="3"/>
        <v>-0.04</v>
      </c>
    </row>
    <row r="55" spans="2:14" ht="14.25" thickTop="1" x14ac:dyDescent="0.25"/>
  </sheetData>
  <mergeCells count="12">
    <mergeCell ref="M3:M4"/>
    <mergeCell ref="B54:C54"/>
    <mergeCell ref="B1:M1"/>
    <mergeCell ref="B2:C2"/>
    <mergeCell ref="J2:K2"/>
    <mergeCell ref="B3:B4"/>
    <mergeCell ref="C3:C4"/>
    <mergeCell ref="D3:D4"/>
    <mergeCell ref="E3:E4"/>
    <mergeCell ref="F3:I3"/>
    <mergeCell ref="J3:J4"/>
    <mergeCell ref="K3:K4"/>
  </mergeCells>
  <printOptions horizontalCentered="1"/>
  <pageMargins left="0" right="0" top="0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 1 </vt:lpstr>
      <vt:lpstr>Tab 2 </vt:lpstr>
      <vt:lpstr>Тab 3 </vt:lpstr>
      <vt:lpstr>Tab 4</vt:lpstr>
      <vt:lpstr>Tab 5 </vt:lpstr>
      <vt:lpstr>Tab 6</vt:lpstr>
      <vt:lpstr>Tab 7 </vt:lpstr>
      <vt:lpstr>Tab 8 </vt:lpstr>
      <vt:lpstr>Tab 9</vt:lpstr>
      <vt:lpstr>'Tab 1 '!Print_Area</vt:lpstr>
      <vt:lpstr>'Tab 2 '!Print_Area</vt:lpstr>
      <vt:lpstr>'Tab 4'!Print_Area</vt:lpstr>
      <vt:lpstr>'Tab 5 '!Print_Area</vt:lpstr>
      <vt:lpstr>'Tab 6'!Print_Area</vt:lpstr>
      <vt:lpstr>'Tab 7 '!Print_Area</vt:lpstr>
      <vt:lpstr>'Tab 8 '!Print_Area</vt:lpstr>
      <vt:lpstr>'Tab 9'!Print_Area</vt:lpstr>
      <vt:lpstr>'Тab 3 '!Print_Area</vt:lpstr>
      <vt:lpstr>'Tab 7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Zdenka Radakov</cp:lastModifiedBy>
  <cp:lastPrinted>2017-08-30T10:20:59Z</cp:lastPrinted>
  <dcterms:created xsi:type="dcterms:W3CDTF">2017-07-05T07:09:09Z</dcterms:created>
  <dcterms:modified xsi:type="dcterms:W3CDTF">2017-08-30T10:32:08Z</dcterms:modified>
</cp:coreProperties>
</file>