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240" yWindow="360" windowWidth="15480" windowHeight="1065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</sheets>
  <externalReferences>
    <externalReference r:id="rId14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52511"/>
</workbook>
</file>

<file path=xl/calcChain.xml><?xml version="1.0" encoding="utf-8"?>
<calcChain xmlns="http://schemas.openxmlformats.org/spreadsheetml/2006/main">
  <c r="C4" i="1" l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K11" i="1" l="1"/>
  <c r="G13" i="16"/>
  <c r="A4" i="16"/>
  <c r="L7" i="16"/>
  <c r="M7" i="16"/>
  <c r="N7" i="16"/>
  <c r="O7" i="16"/>
  <c r="P7" i="16"/>
  <c r="A8" i="16"/>
  <c r="B12" i="16"/>
  <c r="C12" i="16" s="1"/>
  <c r="G12" i="16"/>
  <c r="A13" i="16"/>
  <c r="B13" i="16"/>
  <c r="C13" i="16" s="1"/>
  <c r="B14" i="16"/>
  <c r="G14" i="16"/>
  <c r="B15" i="16"/>
  <c r="G15" i="16"/>
  <c r="B16" i="16"/>
  <c r="G16" i="16"/>
  <c r="B17" i="16"/>
  <c r="G17" i="16"/>
  <c r="B18" i="16"/>
  <c r="G18" i="16"/>
  <c r="B19" i="16"/>
  <c r="G19" i="16"/>
  <c r="B20" i="16"/>
  <c r="G20" i="16"/>
  <c r="B21" i="16"/>
  <c r="G21" i="16"/>
  <c r="B22" i="16"/>
  <c r="G22" i="16"/>
  <c r="B23" i="16"/>
  <c r="G23" i="16"/>
  <c r="B24" i="16"/>
  <c r="G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C20" i="16" l="1"/>
  <c r="A7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C4" i="16" l="1"/>
  <c r="O11" i="1"/>
  <c r="G6" i="1" l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I12" i="1"/>
  <c r="J12" i="1"/>
  <c r="I13" i="1"/>
  <c r="J13" i="1"/>
  <c r="J11" i="1"/>
  <c r="I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E200" i="37"/>
  <c r="A313" i="37"/>
  <c r="N313" i="37" s="1"/>
  <c r="E312" i="37"/>
  <c r="A425" i="37"/>
  <c r="E424" i="37"/>
  <c r="O60" i="37"/>
  <c r="E60" i="37"/>
  <c r="O172" i="37"/>
  <c r="E172" i="37"/>
  <c r="A285" i="37"/>
  <c r="N285" i="37" s="1"/>
  <c r="E284" i="37"/>
  <c r="A397" i="37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E340" i="37"/>
  <c r="A453" i="37"/>
  <c r="N453" i="37" s="1"/>
  <c r="E452" i="37"/>
  <c r="A565" i="37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285" i="37"/>
  <c r="L312" i="37"/>
  <c r="L536" i="37"/>
  <c r="H88" i="37"/>
  <c r="L88" i="37"/>
  <c r="L229" i="37"/>
  <c r="L340" i="37"/>
  <c r="L564" i="37"/>
  <c r="L117" i="37"/>
  <c r="L396" i="37"/>
  <c r="L452" i="37"/>
  <c r="L620" i="37"/>
  <c r="A145" i="37"/>
  <c r="H144" i="37"/>
  <c r="M144" i="37"/>
  <c r="G144" i="37"/>
  <c r="A257" i="37"/>
  <c r="G256" i="37"/>
  <c r="M256" i="37"/>
  <c r="A369" i="37"/>
  <c r="M368" i="37"/>
  <c r="A481" i="37"/>
  <c r="N481" i="37" s="1"/>
  <c r="M480" i="37"/>
  <c r="A593" i="37"/>
  <c r="M592" i="37"/>
  <c r="L144" i="37"/>
  <c r="G172" i="37"/>
  <c r="G284" i="37"/>
  <c r="M88" i="37"/>
  <c r="M117" i="37"/>
  <c r="M200" i="37"/>
  <c r="M229" i="37"/>
  <c r="M285" i="37"/>
  <c r="M312" i="37"/>
  <c r="M424" i="37"/>
  <c r="M453" i="37"/>
  <c r="M509" i="37"/>
  <c r="M536" i="37"/>
  <c r="M621" i="37"/>
  <c r="L313" i="37"/>
  <c r="L425" i="37"/>
  <c r="L537" i="37"/>
  <c r="H60" i="37"/>
  <c r="M60" i="37"/>
  <c r="M116" i="37"/>
  <c r="M172" i="37"/>
  <c r="M228" i="37"/>
  <c r="M284" i="37"/>
  <c r="M313" i="37"/>
  <c r="M340" i="37"/>
  <c r="M396" i="37"/>
  <c r="M425" i="37"/>
  <c r="M452" i="37"/>
  <c r="M508" i="37"/>
  <c r="M537" i="37"/>
  <c r="M564" i="37"/>
  <c r="M620" i="37"/>
  <c r="H117" i="37"/>
  <c r="H200" i="37"/>
  <c r="H201" i="37"/>
  <c r="H228" i="37"/>
  <c r="H229" i="37"/>
  <c r="H285" i="37"/>
  <c r="H312" i="37"/>
  <c r="H313" i="37"/>
  <c r="H340" i="37"/>
  <c r="H368" i="37"/>
  <c r="H396" i="37"/>
  <c r="H424" i="37"/>
  <c r="H425" i="37"/>
  <c r="H452" i="37"/>
  <c r="H453" i="37"/>
  <c r="H480" i="37"/>
  <c r="H508" i="37"/>
  <c r="H509" i="37"/>
  <c r="H536" i="37"/>
  <c r="H537" i="37"/>
  <c r="H564" i="37"/>
  <c r="H565" i="37"/>
  <c r="H592" i="37"/>
  <c r="H620" i="37"/>
  <c r="H621" i="37"/>
  <c r="G285" i="37"/>
  <c r="G312" i="37"/>
  <c r="G313" i="37"/>
  <c r="G340" i="37"/>
  <c r="G368" i="37"/>
  <c r="G396" i="37"/>
  <c r="G424" i="37"/>
  <c r="G425" i="37"/>
  <c r="G452" i="37"/>
  <c r="G453" i="37"/>
  <c r="G480" i="37"/>
  <c r="G508" i="37"/>
  <c r="G509" i="37"/>
  <c r="G536" i="37"/>
  <c r="G537" i="37"/>
  <c r="G564" i="37"/>
  <c r="G565" i="37"/>
  <c r="G592" i="37"/>
  <c r="G593" i="37"/>
  <c r="G620" i="37"/>
  <c r="G621" i="37"/>
  <c r="H116" i="37"/>
  <c r="G88" i="37"/>
  <c r="G117" i="37"/>
  <c r="G229" i="37"/>
  <c r="J60" i="37"/>
  <c r="J88" i="37"/>
  <c r="J116" i="37"/>
  <c r="J117" i="37"/>
  <c r="J144" i="37"/>
  <c r="J172" i="37"/>
  <c r="J200" i="37"/>
  <c r="J201" i="37"/>
  <c r="J228" i="37"/>
  <c r="J229" i="37"/>
  <c r="J256" i="37"/>
  <c r="J284" i="37"/>
  <c r="J285" i="37"/>
  <c r="J312" i="37"/>
  <c r="J313" i="37"/>
  <c r="J340" i="37"/>
  <c r="J368" i="37"/>
  <c r="J396" i="37"/>
  <c r="J424" i="37"/>
  <c r="J425" i="37"/>
  <c r="J452" i="37"/>
  <c r="J453" i="37"/>
  <c r="J480" i="37"/>
  <c r="J508" i="37"/>
  <c r="J509" i="37"/>
  <c r="J536" i="37"/>
  <c r="J537" i="37"/>
  <c r="J564" i="37"/>
  <c r="J565" i="37"/>
  <c r="J592" i="37"/>
  <c r="J620" i="37"/>
  <c r="J621" i="37"/>
  <c r="G116" i="37"/>
  <c r="G200" i="37"/>
  <c r="G228" i="37"/>
  <c r="I60" i="37"/>
  <c r="I88" i="37"/>
  <c r="I116" i="37"/>
  <c r="I117" i="37"/>
  <c r="I144" i="37"/>
  <c r="I172" i="37"/>
  <c r="I200" i="37"/>
  <c r="I228" i="37"/>
  <c r="I229" i="37"/>
  <c r="I256" i="37"/>
  <c r="I284" i="37"/>
  <c r="I285" i="37"/>
  <c r="I312" i="37"/>
  <c r="I313" i="37"/>
  <c r="I340" i="37"/>
  <c r="I341" i="37"/>
  <c r="I368" i="37"/>
  <c r="I369" i="37"/>
  <c r="I396" i="37"/>
  <c r="I397" i="37"/>
  <c r="I424" i="37"/>
  <c r="I452" i="37"/>
  <c r="I453" i="37"/>
  <c r="I480" i="37"/>
  <c r="I508" i="37"/>
  <c r="I509" i="37"/>
  <c r="I536" i="37"/>
  <c r="I537" i="37"/>
  <c r="I564" i="37"/>
  <c r="I592" i="37"/>
  <c r="I593" i="37"/>
  <c r="I620" i="37"/>
  <c r="A173" i="37"/>
  <c r="N173" i="37" s="1"/>
  <c r="A89" i="37"/>
  <c r="O117" i="37"/>
  <c r="O229" i="37"/>
  <c r="O257" i="37"/>
  <c r="O285" i="37"/>
  <c r="O313" i="37"/>
  <c r="O341" i="37"/>
  <c r="O369" i="37"/>
  <c r="O453" i="37"/>
  <c r="O481" i="37"/>
  <c r="O509" i="37"/>
  <c r="O537" i="37"/>
  <c r="O565" i="37"/>
  <c r="O593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L509" i="37" l="1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P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2" i="1"/>
  <c r="P12" i="1" s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/>
  <c r="B71" i="36" l="1"/>
  <c r="F59" i="36"/>
  <c r="B59" i="36" s="1"/>
  <c r="B23" i="36"/>
  <c r="F29" i="36"/>
  <c r="F30" i="36" s="1"/>
  <c r="B28" i="36"/>
  <c r="B12" i="1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A13" i="1"/>
  <c r="B7" i="36"/>
  <c r="B37" i="36"/>
  <c r="D5" i="37"/>
  <c r="F5" i="37"/>
  <c r="L5" i="37" s="1"/>
  <c r="L4" i="37"/>
  <c r="M4" i="37"/>
  <c r="O5" i="37"/>
  <c r="G5" i="37"/>
  <c r="H5" i="37"/>
  <c r="I5" i="37"/>
  <c r="J5" i="37"/>
  <c r="H6" i="37"/>
  <c r="I6" i="37"/>
  <c r="A7" i="37"/>
  <c r="B8" i="36"/>
  <c r="F9" i="36"/>
  <c r="F31" i="36"/>
  <c r="B30" i="36"/>
  <c r="B61" i="36"/>
  <c r="F62" i="36"/>
  <c r="B19" i="36"/>
  <c r="F20" i="36"/>
  <c r="B51" i="36"/>
  <c r="F52" i="36"/>
  <c r="B29" i="36"/>
  <c r="B50" i="36"/>
  <c r="G67" i="8"/>
  <c r="A1" i="37"/>
  <c r="B4" i="37" s="1"/>
  <c r="K12" i="1"/>
  <c r="N11" i="1"/>
  <c r="N12" i="1"/>
  <c r="M11" i="1"/>
  <c r="O12" i="1"/>
  <c r="L11" i="1"/>
  <c r="M12" i="1"/>
  <c r="L12" i="1"/>
  <c r="D4" i="37"/>
  <c r="F6" i="37" l="1"/>
  <c r="C6" i="37"/>
  <c r="G6" i="37"/>
  <c r="O6" i="37"/>
  <c r="D6" i="37"/>
  <c r="E6" i="37"/>
  <c r="N6" i="37"/>
  <c r="E7" i="37"/>
  <c r="N7" i="37"/>
  <c r="K4" i="37"/>
  <c r="M5" i="37"/>
  <c r="B5" i="37"/>
  <c r="K5" i="37" s="1"/>
  <c r="F40" i="36"/>
  <c r="B39" i="36"/>
  <c r="B13" i="1"/>
  <c r="P13" i="1"/>
  <c r="A14" i="1"/>
  <c r="L6" i="37"/>
  <c r="M6" i="37"/>
  <c r="I7" i="37"/>
  <c r="J7" i="37"/>
  <c r="G7" i="37"/>
  <c r="H7" i="37"/>
  <c r="O7" i="37"/>
  <c r="A8" i="37"/>
  <c r="F7" i="37"/>
  <c r="D7" i="37"/>
  <c r="C7" i="37"/>
  <c r="F53" i="36"/>
  <c r="B52" i="36"/>
  <c r="F63" i="36"/>
  <c r="B63" i="36" s="1"/>
  <c r="B62" i="36"/>
  <c r="F10" i="36"/>
  <c r="B9" i="36"/>
  <c r="F32" i="36"/>
  <c r="B31" i="36"/>
  <c r="B20" i="36"/>
  <c r="F21" i="36"/>
  <c r="E8" i="37" l="1"/>
  <c r="N8" i="37"/>
  <c r="B6" i="37"/>
  <c r="K6" i="37" s="1"/>
  <c r="A15" i="1"/>
  <c r="P14" i="1"/>
  <c r="B14" i="1"/>
  <c r="F41" i="36"/>
  <c r="B40" i="36"/>
  <c r="L7" i="37"/>
  <c r="M7" i="37"/>
  <c r="B7" i="37"/>
  <c r="K7" i="37" s="1"/>
  <c r="H8" i="37"/>
  <c r="I8" i="37"/>
  <c r="J8" i="37"/>
  <c r="G8" i="37"/>
  <c r="A11" i="37"/>
  <c r="C8" i="37"/>
  <c r="O8" i="37" s="1"/>
  <c r="A9" i="37"/>
  <c r="D8" i="37"/>
  <c r="F8" i="37"/>
  <c r="B53" i="36"/>
  <c r="F54" i="36"/>
  <c r="B21" i="36"/>
  <c r="F22" i="36"/>
  <c r="B22" i="36" s="1"/>
  <c r="B32" i="36"/>
  <c r="F33" i="36"/>
  <c r="B10" i="36"/>
  <c r="F11" i="36"/>
  <c r="E9" i="37" l="1"/>
  <c r="N9" i="37"/>
  <c r="E11" i="37"/>
  <c r="N11" i="37"/>
  <c r="B8" i="37"/>
  <c r="K8" i="37" s="1"/>
  <c r="F42" i="36"/>
  <c r="B41" i="36"/>
  <c r="P15" i="1"/>
  <c r="B15" i="1"/>
  <c r="A16" i="1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A17" i="1"/>
  <c r="P16" i="1"/>
  <c r="B16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A18" i="1"/>
  <c r="P17" i="1"/>
  <c r="B17" i="1"/>
  <c r="L10" i="37"/>
  <c r="M10" i="37"/>
  <c r="L12" i="37"/>
  <c r="M12" i="37"/>
  <c r="B11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E14" i="37" l="1"/>
  <c r="N14" i="37"/>
  <c r="B18" i="1"/>
  <c r="A19" i="1"/>
  <c r="P18" i="1"/>
  <c r="B44" i="36"/>
  <c r="F45" i="36"/>
  <c r="L13" i="37"/>
  <c r="M13" i="37"/>
  <c r="B12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P19" i="1"/>
  <c r="B19" i="1"/>
  <c r="A20" i="1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P20" i="1"/>
  <c r="B20" i="1"/>
  <c r="A21" i="1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M13" i="1"/>
  <c r="N13" i="1"/>
  <c r="O13" i="1"/>
  <c r="L13" i="1"/>
  <c r="K13" i="1"/>
  <c r="E19" i="37" l="1"/>
  <c r="N19" i="37"/>
  <c r="M16" i="37"/>
  <c r="F17" i="37"/>
  <c r="L17" i="37" s="1"/>
  <c r="E17" i="37"/>
  <c r="A22" i="1"/>
  <c r="P21" i="1"/>
  <c r="B21" i="1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I16" i="1"/>
  <c r="J16" i="1"/>
  <c r="M16" i="1"/>
  <c r="N16" i="1"/>
  <c r="K16" i="1"/>
  <c r="O16" i="1"/>
  <c r="L16" i="1"/>
  <c r="A23" i="1"/>
  <c r="B22" i="1"/>
  <c r="P22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I17" i="1"/>
  <c r="J17" i="1"/>
  <c r="N17" i="1"/>
  <c r="L17" i="1"/>
  <c r="O17" i="1"/>
  <c r="M17" i="1"/>
  <c r="K17" i="1"/>
  <c r="A24" i="1"/>
  <c r="P23" i="1"/>
  <c r="B23" i="1"/>
  <c r="I14" i="1"/>
  <c r="J14" i="1"/>
  <c r="O14" i="1"/>
  <c r="L14" i="1"/>
  <c r="N14" i="1"/>
  <c r="K14" i="1"/>
  <c r="M14" i="1"/>
  <c r="I15" i="1"/>
  <c r="J15" i="1"/>
  <c r="N15" i="1"/>
  <c r="O15" i="1"/>
  <c r="K15" i="1"/>
  <c r="M15" i="1"/>
  <c r="L15" i="1"/>
  <c r="I20" i="1"/>
  <c r="J20" i="1"/>
  <c r="L20" i="1"/>
  <c r="N20" i="1"/>
  <c r="M20" i="1"/>
  <c r="O20" i="1"/>
  <c r="K20" i="1"/>
  <c r="I18" i="1"/>
  <c r="J18" i="1"/>
  <c r="L18" i="1"/>
  <c r="O18" i="1"/>
  <c r="M18" i="1"/>
  <c r="N18" i="1"/>
  <c r="K18" i="1"/>
  <c r="I19" i="1"/>
  <c r="J19" i="1"/>
  <c r="O19" i="1"/>
  <c r="M19" i="1"/>
  <c r="L19" i="1"/>
  <c r="N19" i="1"/>
  <c r="K19" i="1"/>
  <c r="I21" i="1"/>
  <c r="J21" i="1"/>
  <c r="N21" i="1"/>
  <c r="M21" i="1"/>
  <c r="O21" i="1"/>
  <c r="K21" i="1"/>
  <c r="L21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B24" i="1"/>
  <c r="P24" i="1"/>
  <c r="A25" i="1"/>
  <c r="J22" i="1"/>
  <c r="I22" i="1"/>
  <c r="O22" i="1"/>
  <c r="M22" i="1"/>
  <c r="K22" i="1"/>
  <c r="N22" i="1"/>
  <c r="L22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P25" i="1"/>
  <c r="B25" i="1"/>
  <c r="A26" i="1"/>
  <c r="I23" i="1"/>
  <c r="J23" i="1"/>
  <c r="O23" i="1"/>
  <c r="K23" i="1"/>
  <c r="L23" i="1"/>
  <c r="M23" i="1"/>
  <c r="N23" i="1"/>
  <c r="M21" i="37"/>
  <c r="L21" i="37"/>
  <c r="L25" i="37"/>
  <c r="M25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P26" i="1"/>
  <c r="A27" i="1"/>
  <c r="B26" i="1"/>
  <c r="I24" i="1"/>
  <c r="J24" i="1"/>
  <c r="K24" i="1"/>
  <c r="O24" i="1"/>
  <c r="L24" i="1"/>
  <c r="N24" i="1"/>
  <c r="M24" i="1"/>
  <c r="L26" i="37"/>
  <c r="M26" i="37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A28" i="1"/>
  <c r="B27" i="1"/>
  <c r="P27" i="1"/>
  <c r="I25" i="1"/>
  <c r="J25" i="1"/>
  <c r="N25" i="1"/>
  <c r="L25" i="1"/>
  <c r="O25" i="1"/>
  <c r="M25" i="1"/>
  <c r="K25" i="1"/>
  <c r="M23" i="37"/>
  <c r="L23" i="37"/>
  <c r="L27" i="37"/>
  <c r="M27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B28" i="1"/>
  <c r="P28" i="1"/>
  <c r="A29" i="1"/>
  <c r="I26" i="1"/>
  <c r="J26" i="1"/>
  <c r="M26" i="1"/>
  <c r="N26" i="1"/>
  <c r="O26" i="1"/>
  <c r="L26" i="1"/>
  <c r="K26" i="1"/>
  <c r="M24" i="37"/>
  <c r="L24" i="37"/>
  <c r="L28" i="37"/>
  <c r="M28" i="37"/>
  <c r="K21" i="37"/>
  <c r="B22" i="37"/>
  <c r="H28" i="37"/>
  <c r="I28" i="37"/>
  <c r="J28" i="37"/>
  <c r="G28" i="37"/>
  <c r="A29" i="37"/>
  <c r="O28" i="37"/>
  <c r="D25" i="37"/>
  <c r="F25" i="37"/>
  <c r="C25" i="37"/>
  <c r="E29" i="37" l="1"/>
  <c r="N29" i="37"/>
  <c r="I27" i="1"/>
  <c r="J27" i="1"/>
  <c r="O27" i="1"/>
  <c r="L27" i="1"/>
  <c r="N27" i="1"/>
  <c r="K27" i="1"/>
  <c r="M27" i="1"/>
  <c r="B29" i="1"/>
  <c r="P29" i="1"/>
  <c r="A30" i="1"/>
  <c r="L29" i="37"/>
  <c r="M29" i="37"/>
  <c r="K22" i="37"/>
  <c r="B23" i="37"/>
  <c r="G29" i="37"/>
  <c r="H29" i="37"/>
  <c r="I29" i="37"/>
  <c r="J29" i="37"/>
  <c r="A32" i="37"/>
  <c r="A30" i="37"/>
  <c r="D26" i="37"/>
  <c r="C26" i="37"/>
  <c r="F26" i="37"/>
  <c r="E32" i="37" l="1"/>
  <c r="N32" i="37"/>
  <c r="E30" i="37"/>
  <c r="N30" i="37"/>
  <c r="I28" i="1"/>
  <c r="J28" i="1"/>
  <c r="K28" i="1"/>
  <c r="N28" i="1"/>
  <c r="L28" i="1"/>
  <c r="O28" i="1"/>
  <c r="M28" i="1"/>
  <c r="P30" i="1"/>
  <c r="B30" i="1"/>
  <c r="L32" i="37"/>
  <c r="M32" i="37"/>
  <c r="L30" i="37"/>
  <c r="M30" i="37"/>
  <c r="K23" i="37"/>
  <c r="B24" i="37"/>
  <c r="A33" i="37"/>
  <c r="H32" i="37"/>
  <c r="I32" i="37"/>
  <c r="O32" i="37"/>
  <c r="J32" i="37"/>
  <c r="G32" i="37"/>
  <c r="C32" i="37"/>
  <c r="F32" i="37"/>
  <c r="D32" i="37"/>
  <c r="J30" i="37"/>
  <c r="G30" i="37"/>
  <c r="H30" i="37"/>
  <c r="I30" i="37"/>
  <c r="A31" i="37"/>
  <c r="F27" i="37"/>
  <c r="D27" i="37"/>
  <c r="C27" i="37"/>
  <c r="E31" i="37" l="1"/>
  <c r="N31" i="37"/>
  <c r="E33" i="37"/>
  <c r="N33" i="37"/>
  <c r="J29" i="1"/>
  <c r="I29" i="1"/>
  <c r="O29" i="1"/>
  <c r="K29" i="1"/>
  <c r="M29" i="1"/>
  <c r="L29" i="1"/>
  <c r="N29" i="1"/>
  <c r="L31" i="37"/>
  <c r="M31" i="37"/>
  <c r="L33" i="37"/>
  <c r="M33" i="37"/>
  <c r="K24" i="37"/>
  <c r="B25" i="37"/>
  <c r="H33" i="37"/>
  <c r="C33" i="37"/>
  <c r="G33" i="37"/>
  <c r="F33" i="37"/>
  <c r="I33" i="37"/>
  <c r="J33" i="37"/>
  <c r="D33" i="37"/>
  <c r="A34" i="37"/>
  <c r="O33" i="37"/>
  <c r="I31" i="37"/>
  <c r="J31" i="37"/>
  <c r="G31" i="37"/>
  <c r="H31" i="37"/>
  <c r="D28" i="37"/>
  <c r="C28" i="37"/>
  <c r="F28" i="37"/>
  <c r="E34" i="37" l="1"/>
  <c r="N34" i="37"/>
  <c r="I30" i="1"/>
  <c r="I6" i="1" s="1"/>
  <c r="J30" i="1"/>
  <c r="J6" i="1" s="1"/>
  <c r="O30" i="1"/>
  <c r="O6" i="1" s="1"/>
  <c r="P6" i="16" s="1"/>
  <c r="M30" i="1"/>
  <c r="M6" i="1" s="1"/>
  <c r="N6" i="16" s="1"/>
  <c r="K30" i="1"/>
  <c r="K6" i="1" s="1"/>
  <c r="L6" i="16" s="1"/>
  <c r="N30" i="1"/>
  <c r="N6" i="1" s="1"/>
  <c r="O6" i="16" s="1"/>
  <c r="L30" i="1"/>
  <c r="L6" i="1" s="1"/>
  <c r="M6" i="16" s="1"/>
  <c r="L34" i="37"/>
  <c r="M34" i="37"/>
  <c r="K25" i="37"/>
  <c r="B26" i="37"/>
  <c r="C34" i="37"/>
  <c r="G34" i="37"/>
  <c r="F34" i="37"/>
  <c r="J34" i="37"/>
  <c r="D34" i="37"/>
  <c r="I34" i="37"/>
  <c r="A35" i="37"/>
  <c r="H34" i="37"/>
  <c r="O34" i="37"/>
  <c r="F29" i="37"/>
  <c r="C29" i="37"/>
  <c r="O29" i="37" s="1"/>
  <c r="D29" i="37"/>
  <c r="E35" i="37" l="1"/>
  <c r="N35" i="37"/>
  <c r="L35" i="37"/>
  <c r="M35" i="37"/>
  <c r="K26" i="37"/>
  <c r="B27" i="37"/>
  <c r="D35" i="37"/>
  <c r="I35" i="37"/>
  <c r="A36" i="37"/>
  <c r="H35" i="37"/>
  <c r="C35" i="37"/>
  <c r="G35" i="37"/>
  <c r="J35" i="37"/>
  <c r="F35" i="37"/>
  <c r="O35" i="37"/>
  <c r="D30" i="37"/>
  <c r="C30" i="37"/>
  <c r="O30" i="37" s="1"/>
  <c r="F30" i="37"/>
  <c r="E36" i="37" l="1"/>
  <c r="N36" i="37"/>
  <c r="L36" i="37"/>
  <c r="M36" i="37"/>
  <c r="K27" i="37"/>
  <c r="B28" i="37"/>
  <c r="A37" i="37"/>
  <c r="I36" i="37"/>
  <c r="H36" i="37"/>
  <c r="C36" i="37"/>
  <c r="G36" i="37"/>
  <c r="D36" i="37"/>
  <c r="F36" i="37"/>
  <c r="J36" i="37"/>
  <c r="A39" i="37"/>
  <c r="F31" i="37"/>
  <c r="D31" i="37"/>
  <c r="C31" i="37"/>
  <c r="O31" i="37" s="1"/>
  <c r="E39" i="37" l="1"/>
  <c r="N39" i="37"/>
  <c r="E37" i="37"/>
  <c r="N37" i="37"/>
  <c r="L37" i="37"/>
  <c r="M37" i="37"/>
  <c r="L39" i="37"/>
  <c r="M39" i="37"/>
  <c r="K28" i="37"/>
  <c r="B29" i="37"/>
  <c r="D39" i="37"/>
  <c r="G39" i="37"/>
  <c r="A40" i="37"/>
  <c r="B39" i="37"/>
  <c r="K39" i="37" s="1"/>
  <c r="J39" i="37"/>
  <c r="C39" i="37"/>
  <c r="I39" i="37"/>
  <c r="F39" i="37"/>
  <c r="H39" i="37"/>
  <c r="O39" i="37"/>
  <c r="C37" i="37"/>
  <c r="F37" i="37"/>
  <c r="G37" i="37"/>
  <c r="D37" i="37"/>
  <c r="J37" i="37"/>
  <c r="A38" i="37"/>
  <c r="I37" i="37"/>
  <c r="H37" i="37"/>
  <c r="E40" i="37" l="1"/>
  <c r="N40" i="37"/>
  <c r="E38" i="37"/>
  <c r="N38" i="37"/>
  <c r="L38" i="37"/>
  <c r="M38" i="37"/>
  <c r="L40" i="37"/>
  <c r="M40" i="37"/>
  <c r="K29" i="37"/>
  <c r="B30" i="37"/>
  <c r="C38" i="37"/>
  <c r="F38" i="37"/>
  <c r="H38" i="37"/>
  <c r="G38" i="37"/>
  <c r="I38" i="37"/>
  <c r="D38" i="37"/>
  <c r="J38" i="37"/>
  <c r="J40" i="37"/>
  <c r="C40" i="37"/>
  <c r="I40" i="37"/>
  <c r="F40" i="37"/>
  <c r="H40" i="37"/>
  <c r="D40" i="37"/>
  <c r="A41" i="37"/>
  <c r="B40" i="37"/>
  <c r="K40" i="37" s="1"/>
  <c r="G40" i="37"/>
  <c r="O40" i="37"/>
  <c r="E41" i="37" l="1"/>
  <c r="N41" i="37"/>
  <c r="L41" i="37"/>
  <c r="M41" i="37"/>
  <c r="K30" i="37"/>
  <c r="B31" i="37"/>
  <c r="C41" i="37"/>
  <c r="H41" i="37"/>
  <c r="F41" i="37"/>
  <c r="G41" i="37"/>
  <c r="J41" i="37"/>
  <c r="B41" i="37"/>
  <c r="K41" i="37" s="1"/>
  <c r="D41" i="37"/>
  <c r="A42" i="37"/>
  <c r="I41" i="37"/>
  <c r="O41" i="37"/>
  <c r="E42" i="37" l="1"/>
  <c r="N42" i="37"/>
  <c r="L42" i="37"/>
  <c r="M42" i="37"/>
  <c r="K31" i="37"/>
  <c r="B32" i="37"/>
  <c r="C42" i="37"/>
  <c r="F42" i="37"/>
  <c r="J42" i="37"/>
  <c r="B42" i="37"/>
  <c r="K42" i="37" s="1"/>
  <c r="D42" i="37"/>
  <c r="I42" i="37"/>
  <c r="A43" i="37"/>
  <c r="G42" i="37"/>
  <c r="H42" i="37"/>
  <c r="O42" i="37"/>
  <c r="O36" i="37"/>
  <c r="E43" i="37" l="1"/>
  <c r="N43" i="37"/>
  <c r="L43" i="37"/>
  <c r="M43" i="37"/>
  <c r="K32" i="37"/>
  <c r="B33" i="37"/>
  <c r="D43" i="37"/>
  <c r="G43" i="37"/>
  <c r="A44" i="37"/>
  <c r="B43" i="37"/>
  <c r="K43" i="37" s="1"/>
  <c r="J43" i="37"/>
  <c r="C43" i="37"/>
  <c r="I43" i="37"/>
  <c r="H43" i="37"/>
  <c r="F43" i="37"/>
  <c r="A46" i="37"/>
  <c r="O37" i="37"/>
  <c r="E46" i="37" l="1"/>
  <c r="N46" i="37"/>
  <c r="E44" i="37"/>
  <c r="N44" i="37"/>
  <c r="L46" i="37"/>
  <c r="M46" i="37"/>
  <c r="L44" i="37"/>
  <c r="M44" i="37"/>
  <c r="K33" i="37"/>
  <c r="B34" i="37"/>
  <c r="A47" i="37"/>
  <c r="H46" i="37"/>
  <c r="C46" i="37"/>
  <c r="G46" i="37"/>
  <c r="F46" i="37"/>
  <c r="J46" i="37"/>
  <c r="B46" i="37"/>
  <c r="K46" i="37" s="1"/>
  <c r="D46" i="37"/>
  <c r="I46" i="37"/>
  <c r="O46" i="37"/>
  <c r="J44" i="37"/>
  <c r="G44" i="37"/>
  <c r="C44" i="37"/>
  <c r="I44" i="37"/>
  <c r="D44" i="37"/>
  <c r="F44" i="37"/>
  <c r="H44" i="37"/>
  <c r="A45" i="37"/>
  <c r="B44" i="37"/>
  <c r="K44" i="37" s="1"/>
  <c r="O38" i="37"/>
  <c r="E45" i="37" l="1"/>
  <c r="N45" i="37"/>
  <c r="E47" i="37"/>
  <c r="N47" i="37"/>
  <c r="L47" i="37"/>
  <c r="M47" i="37"/>
  <c r="L45" i="37"/>
  <c r="M45" i="37"/>
  <c r="K34" i="37"/>
  <c r="B35" i="37"/>
  <c r="F47" i="37"/>
  <c r="G47" i="37"/>
  <c r="D47" i="37"/>
  <c r="J47" i="37"/>
  <c r="B47" i="37"/>
  <c r="K47" i="37" s="1"/>
  <c r="I47" i="37"/>
  <c r="H47" i="37"/>
  <c r="A48" i="37"/>
  <c r="C47" i="37"/>
  <c r="O47" i="37"/>
  <c r="F45" i="37"/>
  <c r="J45" i="37"/>
  <c r="B45" i="37"/>
  <c r="K45" i="37" s="1"/>
  <c r="I45" i="37"/>
  <c r="D45" i="37"/>
  <c r="H45" i="37"/>
  <c r="C45" i="37"/>
  <c r="G45" i="37"/>
  <c r="E48" i="37" l="1"/>
  <c r="N48" i="37"/>
  <c r="L48" i="37"/>
  <c r="M48" i="37"/>
  <c r="K35" i="37"/>
  <c r="B36" i="37"/>
  <c r="D48" i="37"/>
  <c r="F48" i="37"/>
  <c r="J48" i="37"/>
  <c r="A49" i="37"/>
  <c r="B48" i="37"/>
  <c r="K48" i="37" s="1"/>
  <c r="I48" i="37"/>
  <c r="H48" i="37"/>
  <c r="C48" i="37"/>
  <c r="G48" i="37"/>
  <c r="O48" i="37"/>
  <c r="E49" i="37" l="1"/>
  <c r="N49" i="37"/>
  <c r="L49" i="37"/>
  <c r="M49" i="37"/>
  <c r="K36" i="37"/>
  <c r="B37" i="37"/>
  <c r="F49" i="37"/>
  <c r="H49" i="37"/>
  <c r="I49" i="37"/>
  <c r="B49" i="37"/>
  <c r="K49" i="37" s="1"/>
  <c r="D49" i="37"/>
  <c r="G49" i="37"/>
  <c r="C49" i="37"/>
  <c r="A50" i="37"/>
  <c r="J49" i="37"/>
  <c r="O49" i="37"/>
  <c r="E50" i="37" l="1"/>
  <c r="N50" i="37"/>
  <c r="L50" i="37"/>
  <c r="M50" i="37"/>
  <c r="K37" i="37"/>
  <c r="B38" i="37"/>
  <c r="K38" i="37" s="1"/>
  <c r="C50" i="37"/>
  <c r="G50" i="37"/>
  <c r="F50" i="37"/>
  <c r="J50" i="37"/>
  <c r="D50" i="37"/>
  <c r="I50" i="37"/>
  <c r="A51" i="37"/>
  <c r="B50" i="37"/>
  <c r="K50" i="37" s="1"/>
  <c r="H50" i="37"/>
  <c r="A53" i="37"/>
  <c r="E53" i="37" l="1"/>
  <c r="N53" i="37"/>
  <c r="E51" i="37"/>
  <c r="N51" i="37"/>
  <c r="L53" i="37"/>
  <c r="M53" i="37"/>
  <c r="L51" i="37"/>
  <c r="M51" i="37"/>
  <c r="D51" i="37"/>
  <c r="A52" i="37"/>
  <c r="B51" i="37"/>
  <c r="K51" i="37" s="1"/>
  <c r="I51" i="37"/>
  <c r="C51" i="37"/>
  <c r="H51" i="37"/>
  <c r="F51" i="37"/>
  <c r="G51" i="37"/>
  <c r="J51" i="37"/>
  <c r="H53" i="37"/>
  <c r="G53" i="37"/>
  <c r="A54" i="37"/>
  <c r="J53" i="37"/>
  <c r="O53" i="37"/>
  <c r="I53" i="37"/>
  <c r="O43" i="37"/>
  <c r="E54" i="37" l="1"/>
  <c r="N54" i="37"/>
  <c r="E52" i="37"/>
  <c r="N52" i="37"/>
  <c r="L52" i="37"/>
  <c r="M52" i="37"/>
  <c r="L54" i="37"/>
  <c r="M54" i="37"/>
  <c r="B52" i="37"/>
  <c r="K52" i="37" s="1"/>
  <c r="J52" i="37"/>
  <c r="I52" i="37"/>
  <c r="C52" i="37"/>
  <c r="H52" i="37"/>
  <c r="D52" i="37"/>
  <c r="F52" i="37"/>
  <c r="G52" i="37"/>
  <c r="I54" i="37"/>
  <c r="O54" i="37"/>
  <c r="G54" i="37"/>
  <c r="H54" i="37"/>
  <c r="A55" i="37"/>
  <c r="J54" i="37"/>
  <c r="O44" i="37"/>
  <c r="E55" i="37" l="1"/>
  <c r="N55" i="37"/>
  <c r="L55" i="37"/>
  <c r="M55" i="37"/>
  <c r="I55" i="37"/>
  <c r="H55" i="37"/>
  <c r="O55" i="37"/>
  <c r="G55" i="37"/>
  <c r="A56" i="37"/>
  <c r="J55" i="37"/>
  <c r="O45" i="37"/>
  <c r="E56" i="37" l="1"/>
  <c r="N56" i="37"/>
  <c r="L56" i="37"/>
  <c r="M56" i="37"/>
  <c r="H56" i="37"/>
  <c r="G56" i="37"/>
  <c r="O56" i="37"/>
  <c r="J56" i="37"/>
  <c r="A57" i="37"/>
  <c r="I56" i="37"/>
  <c r="E57" i="37" l="1"/>
  <c r="N57" i="37"/>
  <c r="L57" i="37"/>
  <c r="M57" i="37"/>
  <c r="I57" i="37"/>
  <c r="G57" i="37"/>
  <c r="J57" i="37"/>
  <c r="A58" i="37"/>
  <c r="H57" i="37"/>
  <c r="E58" i="37" l="1"/>
  <c r="N58" i="37"/>
  <c r="L58" i="37"/>
  <c r="M58" i="37"/>
  <c r="I58" i="37"/>
  <c r="H58" i="37"/>
  <c r="A59" i="37"/>
  <c r="G58" i="37"/>
  <c r="J58" i="37"/>
  <c r="E59" i="37" l="1"/>
  <c r="N59" i="37"/>
  <c r="L59" i="37"/>
  <c r="M59" i="37"/>
  <c r="G59" i="37"/>
  <c r="J59" i="37"/>
  <c r="I59" i="37"/>
  <c r="H59" i="37"/>
  <c r="A67" i="37"/>
  <c r="E67" i="37" l="1"/>
  <c r="N67" i="37"/>
  <c r="L67" i="37"/>
  <c r="M67" i="37"/>
  <c r="G67" i="37"/>
  <c r="J67" i="37"/>
  <c r="I67" i="37"/>
  <c r="H67" i="37"/>
  <c r="O67" i="37"/>
  <c r="A68" i="37"/>
  <c r="O50" i="37"/>
  <c r="E68" i="37" l="1"/>
  <c r="N68" i="37"/>
  <c r="L68" i="37"/>
  <c r="M68" i="37"/>
  <c r="J68" i="37"/>
  <c r="A69" i="37"/>
  <c r="I68" i="37"/>
  <c r="H68" i="37"/>
  <c r="G68" i="37"/>
  <c r="O68" i="37"/>
  <c r="O51" i="37"/>
  <c r="E69" i="37" l="1"/>
  <c r="N69" i="37"/>
  <c r="L69" i="37"/>
  <c r="M69" i="37"/>
  <c r="J69" i="37"/>
  <c r="O69" i="37"/>
  <c r="H69" i="37"/>
  <c r="I69" i="37"/>
  <c r="A70" i="37"/>
  <c r="G69" i="37"/>
  <c r="O52" i="37"/>
  <c r="E70" i="37" l="1"/>
  <c r="N70" i="37"/>
  <c r="L70" i="37"/>
  <c r="M70" i="37"/>
  <c r="I70" i="37"/>
  <c r="O70" i="37"/>
  <c r="G70" i="37"/>
  <c r="H70" i="37"/>
  <c r="A71" i="37"/>
  <c r="J70" i="37"/>
  <c r="F53" i="37"/>
  <c r="B53" i="37"/>
  <c r="K53" i="37" s="1"/>
  <c r="C53" i="37"/>
  <c r="D53" i="37"/>
  <c r="E71" i="37" l="1"/>
  <c r="N71" i="37"/>
  <c r="L71" i="37"/>
  <c r="M71" i="37"/>
  <c r="G71" i="37"/>
  <c r="A72" i="37"/>
  <c r="H71" i="37"/>
  <c r="J71" i="37"/>
  <c r="I71" i="37"/>
  <c r="A74" i="37"/>
  <c r="B54" i="37"/>
  <c r="K54" i="37" s="1"/>
  <c r="C54" i="37"/>
  <c r="F54" i="37"/>
  <c r="D54" i="37"/>
  <c r="E74" i="37" l="1"/>
  <c r="N74" i="37"/>
  <c r="E72" i="37"/>
  <c r="N72" i="37"/>
  <c r="L74" i="37"/>
  <c r="M74" i="37"/>
  <c r="L72" i="37"/>
  <c r="M72" i="37"/>
  <c r="H74" i="37"/>
  <c r="G74" i="37"/>
  <c r="O74" i="37"/>
  <c r="I74" i="37"/>
  <c r="A75" i="37"/>
  <c r="J74" i="37"/>
  <c r="J72" i="37"/>
  <c r="A73" i="37"/>
  <c r="I72" i="37"/>
  <c r="H72" i="37"/>
  <c r="G72" i="37"/>
  <c r="B55" i="37"/>
  <c r="K55" i="37" s="1"/>
  <c r="F55" i="37"/>
  <c r="D55" i="37"/>
  <c r="C55" i="37"/>
  <c r="E75" i="37" l="1"/>
  <c r="N75" i="37"/>
  <c r="E73" i="37"/>
  <c r="N73" i="37"/>
  <c r="L73" i="37"/>
  <c r="M73" i="37"/>
  <c r="L75" i="37"/>
  <c r="M75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B56" i="37"/>
  <c r="K56" i="37" s="1"/>
  <c r="F56" i="37"/>
  <c r="E76" i="37" l="1"/>
  <c r="N76" i="37"/>
  <c r="L76" i="37"/>
  <c r="M76" i="37"/>
  <c r="J76" i="37"/>
  <c r="A77" i="37"/>
  <c r="I76" i="37"/>
  <c r="O76" i="37"/>
  <c r="H76" i="37"/>
  <c r="G76" i="37"/>
  <c r="B57" i="37"/>
  <c r="K57" i="37" s="1"/>
  <c r="F57" i="37"/>
  <c r="D57" i="37"/>
  <c r="C57" i="37"/>
  <c r="O57" i="37" s="1"/>
  <c r="E77" i="37" l="1"/>
  <c r="N77" i="37"/>
  <c r="L77" i="37"/>
  <c r="M77" i="37"/>
  <c r="I77" i="37"/>
  <c r="A78" i="37"/>
  <c r="H77" i="37"/>
  <c r="G77" i="37"/>
  <c r="J77" i="37"/>
  <c r="O77" i="37"/>
  <c r="D58" i="37"/>
  <c r="C58" i="37"/>
  <c r="O58" i="37" s="1"/>
  <c r="F58" i="37"/>
  <c r="B58" i="37"/>
  <c r="K58" i="37" s="1"/>
  <c r="E78" i="37" l="1"/>
  <c r="N78" i="37"/>
  <c r="L78" i="37"/>
  <c r="M78" i="37"/>
  <c r="J78" i="37"/>
  <c r="I78" i="37"/>
  <c r="H78" i="37"/>
  <c r="A79" i="37"/>
  <c r="G78" i="37"/>
  <c r="A81" i="37"/>
  <c r="F59" i="37"/>
  <c r="D59" i="37"/>
  <c r="B59" i="37"/>
  <c r="K59" i="37" s="1"/>
  <c r="C59" i="37"/>
  <c r="O59" i="37" s="1"/>
  <c r="E81" i="37" l="1"/>
  <c r="N81" i="37"/>
  <c r="E79" i="37"/>
  <c r="N79" i="37"/>
  <c r="L81" i="37"/>
  <c r="M81" i="37"/>
  <c r="L79" i="37"/>
  <c r="M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E80" i="37" l="1"/>
  <c r="N80" i="37"/>
  <c r="E82" i="37"/>
  <c r="N82" i="37"/>
  <c r="L80" i="37"/>
  <c r="M80" i="37"/>
  <c r="L82" i="37"/>
  <c r="M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E83" i="37" l="1"/>
  <c r="N83" i="37"/>
  <c r="L83" i="37"/>
  <c r="M83" i="37"/>
  <c r="G83" i="37"/>
  <c r="A84" i="37"/>
  <c r="J83" i="37"/>
  <c r="I83" i="37"/>
  <c r="H83" i="37"/>
  <c r="O83" i="37"/>
  <c r="C62" i="37"/>
  <c r="F62" i="37"/>
  <c r="B62" i="37"/>
  <c r="K62" i="37" s="1"/>
  <c r="D62" i="37"/>
  <c r="E84" i="37" l="1"/>
  <c r="N84" i="37"/>
  <c r="L84" i="37"/>
  <c r="M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L85" i="37"/>
  <c r="M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L86" i="37"/>
  <c r="M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L87" i="37"/>
  <c r="M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L95" i="37"/>
  <c r="M95" i="37"/>
  <c r="G95" i="37"/>
  <c r="A96" i="37"/>
  <c r="J95" i="37"/>
  <c r="I95" i="37"/>
  <c r="H95" i="37"/>
  <c r="O95" i="37"/>
  <c r="C67" i="37"/>
  <c r="B67" i="37"/>
  <c r="K67" i="37" s="1"/>
  <c r="D67" i="37"/>
  <c r="F67" i="37"/>
  <c r="E96" i="37" l="1"/>
  <c r="N96" i="37"/>
  <c r="L96" i="37"/>
  <c r="M96" i="37"/>
  <c r="J96" i="37"/>
  <c r="A97" i="37"/>
  <c r="I96" i="37"/>
  <c r="H96" i="37"/>
  <c r="G96" i="37"/>
  <c r="O96" i="37"/>
  <c r="F68" i="37"/>
  <c r="B68" i="37"/>
  <c r="K68" i="37" s="1"/>
  <c r="D68" i="37"/>
  <c r="C68" i="37"/>
  <c r="E97" i="37" l="1"/>
  <c r="N97" i="37"/>
  <c r="L97" i="37"/>
  <c r="M97" i="37"/>
  <c r="J97" i="37"/>
  <c r="O97" i="37"/>
  <c r="I97" i="37"/>
  <c r="A98" i="37"/>
  <c r="H97" i="37"/>
  <c r="G97" i="37"/>
  <c r="D69" i="37"/>
  <c r="C69" i="37"/>
  <c r="F69" i="37"/>
  <c r="B69" i="37"/>
  <c r="K69" i="37" s="1"/>
  <c r="E98" i="37" l="1"/>
  <c r="N98" i="37"/>
  <c r="L98" i="37"/>
  <c r="M98" i="37"/>
  <c r="I98" i="37"/>
  <c r="O98" i="37"/>
  <c r="H98" i="37"/>
  <c r="A99" i="37"/>
  <c r="G98" i="37"/>
  <c r="J98" i="37"/>
  <c r="B70" i="37"/>
  <c r="K70" i="37" s="1"/>
  <c r="F70" i="37"/>
  <c r="D70" i="37"/>
  <c r="C70" i="37"/>
  <c r="E99" i="37" l="1"/>
  <c r="N99" i="37"/>
  <c r="L99" i="37"/>
  <c r="M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E102" i="37" l="1"/>
  <c r="N102" i="37"/>
  <c r="E100" i="37"/>
  <c r="N100" i="37"/>
  <c r="L102" i="37"/>
  <c r="M102" i="37"/>
  <c r="L100" i="37"/>
  <c r="M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E101" i="37" l="1"/>
  <c r="N101" i="37"/>
  <c r="E103" i="37"/>
  <c r="N103" i="37"/>
  <c r="L101" i="37"/>
  <c r="M101" i="37"/>
  <c r="L103" i="37"/>
  <c r="M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E104" i="37" l="1"/>
  <c r="N104" i="37"/>
  <c r="L104" i="37"/>
  <c r="M104" i="37"/>
  <c r="J104" i="37"/>
  <c r="A105" i="37"/>
  <c r="I104" i="37"/>
  <c r="G104" i="37"/>
  <c r="O104" i="37"/>
  <c r="H104" i="37"/>
  <c r="C74" i="37"/>
  <c r="F74" i="37"/>
  <c r="D74" i="37"/>
  <c r="B74" i="37"/>
  <c r="K74" i="37" s="1"/>
  <c r="E105" i="37" l="1"/>
  <c r="N105" i="37"/>
  <c r="L105" i="37"/>
  <c r="M105" i="37"/>
  <c r="I105" i="37"/>
  <c r="A106" i="37"/>
  <c r="H105" i="37"/>
  <c r="G105" i="37"/>
  <c r="J105" i="37"/>
  <c r="O105" i="37"/>
  <c r="B75" i="37"/>
  <c r="K75" i="37" s="1"/>
  <c r="C75" i="37"/>
  <c r="F75" i="37"/>
  <c r="D75" i="37"/>
  <c r="E106" i="37" l="1"/>
  <c r="N106" i="37"/>
  <c r="L106" i="37"/>
  <c r="M106" i="37"/>
  <c r="J106" i="37"/>
  <c r="I106" i="37"/>
  <c r="H106" i="37"/>
  <c r="A107" i="37"/>
  <c r="G106" i="37"/>
  <c r="A109" i="37"/>
  <c r="F76" i="37"/>
  <c r="C76" i="37"/>
  <c r="B76" i="37"/>
  <c r="K76" i="37" s="1"/>
  <c r="D76" i="37"/>
  <c r="E109" i="37" l="1"/>
  <c r="N109" i="37"/>
  <c r="E107" i="37"/>
  <c r="N107" i="37"/>
  <c r="L109" i="37"/>
  <c r="M109" i="37"/>
  <c r="L107" i="37"/>
  <c r="M107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E108" i="37" l="1"/>
  <c r="N108" i="37"/>
  <c r="E110" i="37"/>
  <c r="N110" i="37"/>
  <c r="L108" i="37"/>
  <c r="M108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E111" i="37" l="1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E112" i="37" l="1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E113" i="37" l="1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E114" i="37" l="1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E115" i="37" l="1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E123" i="37" l="1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E124" i="37" l="1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E125" i="37" l="1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E126" i="37" l="1"/>
  <c r="N126" i="37"/>
  <c r="L126" i="37"/>
  <c r="M126" i="37"/>
  <c r="I126" i="37"/>
  <c r="A127" i="37"/>
  <c r="H126" i="37"/>
  <c r="O126" i="37"/>
  <c r="G126" i="37"/>
  <c r="J126" i="37"/>
  <c r="A130" i="37"/>
  <c r="F87" i="37"/>
  <c r="D87" i="37"/>
  <c r="C87" i="37"/>
  <c r="O87" i="37" s="1"/>
  <c r="B87" i="37"/>
  <c r="K87" i="37" s="1"/>
  <c r="E127" i="37" l="1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E140" i="37" l="1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E141" i="37" l="1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E142" i="37" l="1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E143" i="37" l="1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E151" i="37" l="1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E152" i="37" l="1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E153" i="37" l="1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E154" i="37" l="1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E155" i="37" l="1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E156" i="37" l="1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E159" i="37" l="1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E160" i="37" l="1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E161" i="37" l="1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E162" i="37" l="1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G210" i="37"/>
  <c r="J210" i="37"/>
  <c r="A214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Конто 3 се сам учитава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<sst xmlns="http://schemas.openxmlformats.org/spreadsheetml/2006/main" count="1205" uniqueCount="970">
  <si>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</si>
  <si>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</si>
  <si>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</si>
  <si>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</si>
  <si>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</si>
  <si>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</si>
  <si>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</si>
  <si>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</si>
  <si>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</si>
  <si>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</si>
  <si>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</si>
  <si>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</si>
  <si>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</si>
  <si>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</si>
  <si>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</si>
  <si>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</si>
  <si>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</si>
  <si>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</si>
  <si>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</si>
  <si>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</si>
  <si>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</si>
  <si>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</si>
  <si>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</si>
  <si>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</si>
  <si>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</si>
  <si>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</si>
  <si>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</si>
  <si>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</si>
  <si>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</si>
  <si>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</si>
  <si>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</si>
  <si>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</si>
  <si>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</si>
  <si>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</si>
  <si>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</si>
  <si>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</si>
  <si>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</si>
  <si>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</si>
  <si>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</si>
  <si>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</si>
  <si>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</si>
  <si>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</si>
  <si>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</si>
  <si>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</si>
  <si>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</si>
  <si>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</si>
  <si>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</si>
  <si>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</si>
  <si>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</si>
  <si>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</si>
  <si>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</si>
  <si>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</si>
  <si>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</si>
  <si>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</si>
  <si>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</si>
  <si>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</si>
  <si>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</si>
  <si>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</si>
  <si>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</si>
  <si>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</si>
  <si>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</si>
  <si>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</si>
  <si>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</si>
  <si>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</si>
  <si>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</si>
  <si>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</si>
  <si>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</si>
  <si>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</si>
  <si>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</si>
  <si>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</si>
  <si>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</si>
  <si>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</si>
  <si>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</si>
  <si>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</si>
  <si>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</si>
  <si>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</si>
  <si>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</si>
  <si>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</si>
  <si>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</si>
  <si>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</si>
  <si>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</si>
  <si>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</si>
  <si>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</si>
  <si>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</si>
  <si>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</si>
  <si>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</si>
  <si>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</si>
  <si>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</si>
  <si>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</si>
  <si>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</si>
  <si>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</si>
  <si>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</si>
  <si>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</si>
  <si>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</si>
  <si>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</si>
  <si>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</si>
  <si>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</si>
  <si>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</si>
  <si>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</si>
  <si>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</si>
  <si>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</si>
  <si>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</si>
  <si>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</si>
  <si>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</si>
  <si>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</si>
  <si>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</si>
  <si>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</si>
  <si>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</si>
  <si>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</si>
  <si>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</si>
  <si>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</si>
  <si>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</si>
  <si>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</si>
  <si>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</si>
  <si>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</si>
  <si>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</si>
  <si>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</si>
  <si>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</si>
  <si>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</si>
  <si>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</si>
  <si>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</si>
  <si>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</si>
  <si>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</si>
  <si>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</si>
  <si>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</si>
  <si>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</si>
  <si>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</si>
  <si>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</si>
  <si>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</si>
  <si>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</si>
  <si>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</si>
  <si>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</si>
  <si>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</si>
  <si>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</si>
  <si>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</si>
  <si>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</si>
  <si>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</si>
  <si>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</si>
  <si>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</si>
  <si>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</si>
  <si>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</si>
  <si>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</si>
  <si>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</si>
  <si>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</si>
  <si>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</si>
  <si>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</si>
  <si>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</si>
  <si>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</si>
  <si>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</si>
  <si>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</si>
  <si>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</si>
  <si>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</si>
  <si>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</si>
  <si>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</si>
  <si>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</si>
  <si>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</si>
  <si>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</si>
  <si>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</si>
  <si>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</si>
  <si>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</si>
  <si>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</si>
  <si>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</si>
  <si>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</si>
  <si>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</si>
  <si>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</si>
  <si>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</si>
  <si>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</si>
  <si>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</si>
  <si>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</si>
  <si>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</si>
  <si>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</si>
  <si>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</si>
  <si>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</si>
  <si>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</si>
  <si>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</si>
  <si>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</si>
  <si>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</si>
  <si>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</si>
  <si>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</si>
  <si>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</si>
  <si>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</si>
  <si>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</si>
  <si>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</si>
  <si>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</si>
  <si>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</si>
  <si>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</si>
  <si>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</si>
  <si>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</si>
  <si>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</si>
  <si>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</si>
  <si>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</si>
  <si>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</si>
  <si>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</si>
  <si>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</si>
  <si>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</si>
  <si>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</si>
  <si>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</si>
  <si>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</si>
  <si>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</si>
  <si>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</si>
  <si>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</si>
  <si>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</si>
  <si>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</si>
  <si>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</si>
  <si>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</si>
  <si>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</si>
  <si>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</si>
  <si>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</si>
  <si>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</si>
  <si>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</si>
  <si>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</si>
  <si>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</si>
  <si>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</si>
  <si>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</si>
  <si>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</si>
  <si>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</si>
  <si>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</si>
  <si>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</si>
  <si>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</si>
  <si>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</si>
  <si>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</si>
  <si>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</si>
  <si>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</si>
  <si>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</si>
  <si>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</si>
  <si>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</si>
  <si>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</si>
  <si>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</si>
  <si>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</si>
  <si>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</si>
  <si>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</si>
  <si>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</si>
  <si>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</si>
  <si>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</si>
  <si>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</si>
  <si>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</si>
  <si>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</si>
  <si>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</si>
  <si>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</si>
  <si>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</si>
  <si>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</si>
  <si>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</si>
  <si>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</si>
  <si>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</si>
  <si>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</si>
  <si>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</si>
  <si>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</si>
  <si>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</si>
  <si>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</si>
  <si>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</si>
  <si>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</si>
  <si>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</si>
  <si>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</si>
  <si>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</si>
  <si>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</si>
  <si>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</si>
  <si>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</si>
  <si>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</si>
  <si>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</si>
  <si>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</si>
  <si>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</si>
  <si>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</si>
  <si>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</si>
  <si>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</si>
  <si>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</si>
  <si>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</si>
  <si>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</si>
  <si>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</si>
  <si>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</si>
  <si>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</si>
  <si>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</si>
  <si>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</si>
  <si>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</si>
  <si>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</si>
  <si>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</si>
  <si>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</si>
  <si>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</si>
  <si>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</si>
  <si>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</si>
  <si>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</si>
  <si>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</si>
  <si>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</si>
  <si>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</si>
  <si>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</si>
  <si>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</si>
  <si>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</si>
  <si>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</si>
  <si>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</si>
  <si>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</si>
  <si>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</si>
  <si>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</si>
  <si>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</si>
  <si>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</si>
  <si>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</si>
  <si>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</si>
  <si>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</si>
  <si>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</si>
  <si>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</si>
  <si>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</si>
  <si>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</si>
  <si>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</si>
  <si>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</si>
  <si>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</si>
  <si>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</si>
  <si>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</si>
  <si>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</si>
  <si>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</si>
  <si>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</si>
  <si>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</si>
  <si>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</si>
  <si>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</si>
  <si>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</si>
  <si>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</si>
  <si>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</si>
  <si>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</si>
  <si>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</si>
  <si>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</si>
  <si>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</si>
  <si>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</si>
  <si>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</si>
  <si>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</si>
  <si>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</si>
  <si>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</si>
  <si>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</si>
  <si>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</si>
  <si>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</si>
  <si>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</si>
  <si>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</si>
  <si>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</si>
  <si>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</si>
  <si>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</si>
  <si>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</si>
  <si>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</si>
  <si>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</si>
  <si>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</si>
  <si>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</si>
  <si>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</si>
  <si>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</si>
  <si>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</si>
  <si>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</si>
  <si>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</si>
  <si>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</si>
  <si>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</si>
  <si>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</si>
  <si>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</si>
  <si>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</si>
  <si>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</si>
  <si>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</si>
  <si>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</si>
  <si>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</si>
  <si>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</si>
  <si>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</si>
  <si>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</si>
  <si>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</si>
  <si>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</si>
  <si>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</si>
  <si>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</si>
  <si>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</si>
  <si>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</si>
  <si>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</si>
  <si>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</si>
  <si>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</si>
  <si>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</si>
  <si>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</si>
  <si>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</si>
  <si>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</si>
  <si>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</si>
  <si>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</si>
  <si>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</si>
  <si>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</si>
  <si>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</si>
  <si>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</si>
  <si>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</si>
  <si>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</si>
  <si>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</si>
  <si>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</si>
  <si>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</si>
  <si>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</si>
  <si>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</si>
  <si>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</si>
  <si>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</si>
  <si>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</si>
  <si>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</si>
  <si>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</si>
  <si>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</si>
  <si>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</si>
  <si>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</si>
  <si>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</si>
  <si>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</si>
  <si>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</si>
  <si>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</si>
  <si>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</si>
  <si>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</si>
  <si>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</si>
  <si>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</si>
  <si>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</si>
  <si>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</si>
  <si>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</si>
  <si>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</si>
  <si>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</si>
  <si>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</si>
  <si>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</si>
  <si>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</si>
  <si>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</si>
  <si>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</si>
  <si>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</si>
  <si>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</si>
  <si>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</si>
  <si>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</si>
  <si>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</si>
  <si>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</si>
  <si>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</si>
  <si>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</si>
  <si>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</si>
  <si>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</si>
  <si>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</si>
  <si>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</si>
  <si>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</si>
  <si>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</si>
  <si>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</si>
  <si>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</si>
  <si>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</si>
  <si>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</si>
  <si>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</si>
  <si>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</si>
  <si>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</si>
  <si>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</si>
  <si>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</si>
  <si>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</si>
  <si>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</si>
  <si>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</si>
  <si>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</si>
  <si>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</si>
  <si>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</si>
  <si>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</si>
  <si>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</si>
  <si>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</si>
  <si>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</si>
  <si>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</si>
  <si>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</si>
  <si>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</si>
  <si>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</si>
  <si>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</si>
  <si>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</si>
  <si>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</si>
  <si>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</si>
  <si>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</si>
  <si>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</si>
  <si>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</si>
  <si>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</si>
  <si>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</si>
  <si>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</si>
  <si>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</si>
  <si>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</si>
  <si>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</si>
  <si>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</si>
  <si>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</si>
  <si>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</si>
  <si>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</si>
  <si>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</si>
  <si>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</si>
  <si>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</si>
  <si>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</si>
  <si>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</si>
  <si>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</si>
  <si>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</si>
  <si>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</si>
  <si>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</si>
  <si>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</si>
  <si>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</si>
  <si>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</si>
  <si>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</si>
  <si>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</si>
  <si>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</si>
  <si>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</si>
  <si>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</si>
  <si>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</si>
  <si>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</si>
  <si>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</si>
  <si>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</si>
  <si>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</si>
  <si>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</si>
  <si>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</si>
  <si>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</si>
  <si>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</si>
  <si>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</si>
  <si>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</si>
  <si>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</si>
  <si>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</si>
  <si>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</si>
  <si>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</si>
  <si>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</si>
  <si>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</si>
  <si>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</si>
  <si>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</si>
  <si>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</si>
  <si>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</si>
  <si>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</si>
  <si>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</si>
  <si>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</si>
  <si>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</si>
  <si>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</si>
  <si>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</si>
  <si>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</si>
  <si>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</si>
  <si>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</si>
  <si>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</si>
  <si>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</si>
  <si>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</si>
  <si>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</si>
  <si>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</si>
  <si>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</si>
  <si>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</si>
  <si>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</si>
  <si>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</si>
  <si>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</si>
  <si>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</si>
  <si>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</si>
  <si>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</si>
  <si>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</si>
  <si>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</si>
  <si>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</si>
  <si>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</si>
  <si>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</si>
  <si>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</si>
  <si>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</si>
  <si>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</si>
  <si>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</si>
  <si>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</si>
  <si>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</si>
  <si>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</si>
  <si>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</si>
  <si>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</si>
  <si>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</si>
  <si>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</si>
  <si>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</si>
  <si>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</si>
  <si>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</si>
  <si>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</si>
  <si>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</si>
  <si>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</si>
  <si>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</si>
  <si>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</si>
  <si>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</si>
  <si>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</si>
  <si>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</si>
  <si>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</si>
  <si>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</si>
  <si>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</si>
  <si>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</si>
  <si>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</si>
  <si>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</si>
  <si>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</si>
  <si>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</si>
  <si>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</si>
  <si>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</si>
  <si>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</si>
  <si>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</si>
  <si>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</si>
  <si>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</si>
  <si>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</si>
  <si>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</si>
  <si>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</si>
  <si>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</si>
  <si>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</si>
  <si>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</si>
  <si>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</si>
  <si>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</si>
  <si>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</si>
  <si>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</si>
  <si>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</si>
  <si>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</si>
  <si>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</si>
  <si>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</si>
  <si>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</si>
  <si>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</si>
  <si>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</si>
  <si>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</si>
  <si>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</si>
  <si>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</si>
  <si>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</si>
  <si>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</si>
  <si>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</si>
  <si>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</si>
  <si>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</si>
  <si>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</si>
  <si>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</si>
  <si>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</si>
  <si>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</si>
  <si>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</si>
  <si>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</si>
  <si>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</si>
  <si>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</si>
  <si>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</si>
  <si>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</si>
  <si>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</si>
  <si>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</si>
  <si>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</si>
  <si>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</si>
  <si>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</si>
  <si>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</si>
  <si>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</si>
  <si>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</si>
  <si>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</si>
  <si>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</si>
  <si>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</si>
  <si>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</si>
  <si>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</si>
  <si>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</si>
  <si>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</si>
  <si>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</si>
  <si>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</si>
  <si>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</si>
  <si>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</si>
  <si>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</si>
  <si>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</si>
  <si>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</si>
  <si>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</si>
  <si>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</si>
  <si>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</si>
  <si>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</si>
  <si>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</si>
  <si>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</si>
  <si>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</si>
  <si>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</si>
  <si>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</si>
  <si>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</si>
  <si>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</si>
  <si>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</si>
  <si>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</si>
  <si>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</si>
  <si>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</si>
  <si>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</si>
  <si>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</si>
  <si>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</si>
  <si>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</si>
  <si>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</si>
  <si>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</si>
  <si>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</si>
  <si>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</si>
  <si>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</si>
  <si>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</si>
  <si>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</si>
  <si>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</si>
  <si>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</si>
  <si>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</si>
  <si>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</si>
  <si>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</si>
  <si>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</si>
  <si>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</si>
  <si>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</si>
  <si>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</si>
  <si>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</si>
  <si>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</si>
  <si>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</si>
  <si>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</si>
  <si>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</si>
  <si>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</si>
  <si>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</si>
  <si>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</si>
  <si>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</si>
  <si>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</si>
  <si>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</si>
  <si>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</si>
  <si>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</si>
  <si>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</si>
  <si>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</si>
  <si>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</si>
  <si>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</si>
  <si>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</si>
  <si>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</si>
  <si>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</si>
  <si>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</si>
  <si>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</si>
  <si>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</si>
  <si>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</si>
  <si>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</si>
  <si>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</si>
  <si>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</si>
  <si>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</si>
  <si>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</si>
  <si>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</si>
  <si>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</si>
  <si>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</si>
  <si>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</si>
  <si>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</si>
  <si>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</si>
  <si>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</si>
  <si>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</si>
  <si>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</si>
  <si>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</si>
  <si>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</si>
  <si>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</si>
  <si>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</si>
  <si>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</si>
  <si>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</si>
  <si>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</si>
  <si>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</si>
  <si>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</si>
  <si>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</si>
  <si>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</si>
  <si>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</si>
  <si>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</si>
  <si>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</si>
  <si>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</si>
  <si>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</si>
  <si>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</si>
  <si>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</si>
  <si>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</si>
  <si>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</si>
  <si>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</si>
  <si>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</si>
  <si>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</si>
  <si>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</si>
  <si>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</si>
  <si>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</si>
  <si>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</si>
  <si>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</si>
  <si>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</si>
  <si>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</si>
  <si>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</si>
  <si>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</si>
  <si>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</si>
  <si>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</si>
  <si>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</si>
  <si>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</si>
  <si>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</si>
  <si>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</si>
  <si>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</si>
  <si>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</si>
  <si>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</si>
  <si>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</si>
  <si>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</si>
  <si>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</si>
  <si>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</si>
  <si>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</si>
  <si>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</si>
  <si>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</si>
  <si>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</si>
  <si>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</si>
  <si>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</si>
  <si>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</si>
  <si>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</si>
  <si>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</si>
  <si>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</si>
  <si>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</si>
  <si>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</si>
  <si>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</si>
  <si>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</si>
  <si>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</si>
  <si>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</si>
  <si>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</si>
  <si>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</si>
  <si>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</si>
  <si>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</si>
  <si>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</si>
  <si>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</si>
  <si>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</si>
  <si>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</si>
  <si>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</si>
  <si>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</si>
  <si>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</si>
  <si>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</si>
  <si>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</si>
  <si>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</si>
  <si>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</si>
  <si>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</si>
  <si>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</si>
  <si>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</si>
  <si>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</si>
  <si>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</si>
  <si>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</si>
  <si>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</si>
  <si>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</si>
  <si>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</si>
  <si>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</si>
  <si>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</si>
  <si>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</si>
  <si>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</si>
  <si>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</si>
  <si>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</si>
  <si>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</si>
  <si>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</si>
  <si>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</si>
  <si>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</si>
  <si>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</si>
  <si>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</si>
  <si>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</si>
  <si>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</si>
  <si>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</si>
  <si>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</si>
  <si>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</si>
  <si>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</si>
  <si>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</si>
  <si>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>2016 - план</t>
  </si>
  <si>
    <t>2016 - процена извршења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</si>
  <si>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</si>
  <si>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</si>
  <si>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</si>
  <si>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</si>
  <si>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</si>
  <si>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>Напомена</t>
  </si>
  <si>
    <t>15</t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</si>
  <si>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</si>
  <si>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</si>
  <si>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</si>
  <si>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</si>
  <si>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</si>
  <si>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</si>
  <si>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</si>
  <si>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</si>
  <si>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Преглед капиталних пројеката у периоду 2017 - 2019. године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</si>
  <si>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</si>
  <si>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</si>
  <si>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</si>
  <si>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</si>
  <si>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</si>
  <si>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</si>
  <si>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</si>
  <si>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</si>
  <si>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</si>
  <si>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</si>
  <si>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</si>
  <si>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</si>
  <si>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</si>
  <si>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</si>
  <si>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</si>
  <si>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</si>
  <si>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</si>
  <si>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</si>
  <si>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</si>
  <si>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</si>
  <si>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</si>
  <si>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</si>
  <si>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</si>
  <si>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</si>
  <si>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</si>
  <si>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</si>
  <si>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</si>
  <si>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</si>
  <si>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</si>
  <si>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</si>
  <si>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</si>
  <si>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</si>
  <si>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</si>
  <si>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</si>
  <si>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</si>
  <si>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</si>
  <si>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</si>
  <si>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</si>
  <si>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</si>
  <si>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</si>
  <si>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</si>
  <si>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</si>
  <si>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</si>
  <si>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</si>
  <si>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</si>
  <si>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</si>
  <si>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</si>
  <si>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</si>
  <si>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</si>
  <si>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</si>
  <si>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</si>
  <si>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</si>
  <si>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</si>
  <si>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</si>
  <si>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</si>
  <si>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</si>
  <si>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</si>
  <si>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</si>
  <si>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</si>
  <si>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</si>
  <si>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</si>
  <si>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</si>
  <si>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</si>
  <si>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</si>
  <si>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</si>
  <si>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</si>
  <si>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</si>
  <si>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</si>
  <si>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</si>
  <si>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</si>
  <si>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</si>
  <si>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</si>
  <si>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</si>
  <si>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</si>
  <si>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</si>
  <si>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</si>
  <si>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</si>
  <si>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</si>
  <si>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</si>
  <si>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</si>
  <si>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</si>
  <si>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</si>
  <si>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</si>
  <si>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</si>
  <si>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</si>
  <si>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</si>
  <si>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</si>
  <si>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</si>
  <si>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</si>
  <si>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</si>
  <si>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</si>
  <si>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</si>
  <si>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</si>
  <si>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</si>
  <si>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</si>
  <si>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</si>
  <si>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</si>
  <si>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</si>
  <si>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</si>
  <si>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</si>
  <si>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</si>
  <si>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</si>
  <si>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</si>
  <si>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</si>
  <si>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</si>
  <si>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</si>
  <si>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</si>
  <si>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</si>
  <si>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</si>
  <si>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</si>
  <si>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</si>
  <si>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</si>
  <si>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</si>
  <si>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</si>
  <si>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</si>
  <si>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</si>
  <si>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</si>
  <si>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</si>
  <si>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</si>
  <si>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</si>
  <si>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</si>
  <si>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</si>
  <si>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</si>
  <si>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</si>
  <si>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</si>
  <si>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</si>
  <si>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</si>
  <si>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</si>
  <si>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</si>
  <si>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</si>
  <si>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</si>
  <si>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</si>
  <si>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</si>
  <si>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</si>
  <si>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</si>
  <si>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</si>
  <si>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</si>
  <si>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</si>
  <si>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</si>
  <si>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</si>
  <si>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</si>
  <si>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</si>
  <si>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</si>
  <si>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</si>
  <si>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</si>
  <si>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</si>
  <si>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</si>
  <si>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</si>
  <si>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</si>
  <si>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</si>
  <si>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</si>
  <si>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</si>
  <si>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</si>
  <si>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2017 - 2019. године </t>
  </si>
  <si>
    <r>
      <t xml:space="preserve">Додатно уговорена вредност  </t>
    </r>
    <r>
      <rPr>
        <b/>
        <i/>
        <sz val="11"/>
        <rFont val="Arial"/>
        <family val="2"/>
      </rPr>
      <t xml:space="preserve">        (у дин.)</t>
    </r>
  </si>
  <si>
    <r>
      <t xml:space="preserve">Рок реализације по основном уговору              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</si>
  <si>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                                        </t>
    </r>
    <r>
      <rPr>
        <b/>
        <i/>
        <sz val="11"/>
        <rFont val="Arial"/>
        <family val="2"/>
      </rPr>
      <t>(датум издавања )</t>
    </r>
  </si>
  <si>
    <r>
      <t xml:space="preserve">Уговор                    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</si>
</sst>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3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15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3" xfId="0" applyFont="1" applyFill="1" applyBorder="1" applyAlignment="1" applyProtection="1">
      <alignment horizontal="center" vertical="center"/>
      <protection locked="0"/>
    </xf>
    <xf numFmtId="0" fontId="39" fillId="0" borderId="34" xfId="0" applyFont="1" applyFill="1" applyBorder="1" applyAlignment="1" applyProtection="1">
      <alignment vertical="center" wrapText="1"/>
      <protection locked="0"/>
    </xf>
    <xf numFmtId="0" fontId="40" fillId="11" borderId="3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7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8" xfId="0" applyFill="1" applyBorder="1"/>
    <xf numFmtId="0" fontId="0" fillId="0" borderId="0" xfId="0" quotePrefix="1"/>
    <xf numFmtId="49" fontId="0" fillId="14" borderId="39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3" fontId="47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0" fillId="0" borderId="0" xfId="0" applyAlignment="1">
      <alignment wrapTex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top" wrapText="1"/>
    </xf>
    <xf numFmtId="49" fontId="5" fillId="8" borderId="5" xfId="0" applyNumberFormat="1" applyFont="1" applyFill="1" applyBorder="1" applyAlignment="1" applyProtection="1">
      <alignment horizontal="center" vertical="top" wrapText="1"/>
    </xf>
    <xf numFmtId="164" fontId="50" fillId="0" borderId="45" xfId="0" applyNumberFormat="1" applyFont="1" applyFill="1" applyBorder="1" applyAlignment="1" applyProtection="1">
      <alignment horizontal="right" vertical="center"/>
      <protection locked="0"/>
    </xf>
    <xf numFmtId="3" fontId="50" fillId="0" borderId="11" xfId="0" applyNumberFormat="1" applyFont="1" applyFill="1" applyBorder="1" applyAlignment="1" applyProtection="1">
      <alignment horizontal="right" vertical="center"/>
      <protection locked="0"/>
    </xf>
    <xf numFmtId="165" fontId="50" fillId="0" borderId="11" xfId="0" applyNumberFormat="1" applyFont="1" applyFill="1" applyBorder="1" applyAlignment="1" applyProtection="1">
      <alignment horizontal="right" vertical="center"/>
      <protection locked="0"/>
    </xf>
    <xf numFmtId="164" fontId="50" fillId="0" borderId="5" xfId="0" applyNumberFormat="1" applyFont="1" applyFill="1" applyBorder="1" applyAlignment="1" applyProtection="1">
      <alignment horizontal="right" vertical="center"/>
      <protection locked="0"/>
    </xf>
    <xf numFmtId="164" fontId="50" fillId="0" borderId="22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5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52" fillId="0" borderId="0" xfId="0" applyFont="1" applyAlignment="1">
      <alignment vertical="top"/>
    </xf>
    <xf numFmtId="0" fontId="52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18" fillId="8" borderId="43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4" xfId="0" applyFont="1" applyFill="1" applyBorder="1" applyAlignment="1" applyProtection="1">
      <alignment horizontal="right" vertical="center"/>
    </xf>
    <xf numFmtId="0" fontId="51" fillId="8" borderId="35" xfId="0" applyFont="1" applyFill="1" applyBorder="1" applyAlignment="1" applyProtection="1">
      <alignment horizontal="center" vertical="center"/>
    </xf>
    <xf numFmtId="0" fontId="51" fillId="8" borderId="40" xfId="0" applyFont="1" applyFill="1" applyBorder="1" applyAlignment="1" applyProtection="1">
      <alignment horizontal="center" vertical="center"/>
    </xf>
    <xf numFmtId="0" fontId="51" fillId="8" borderId="30" xfId="0" applyFont="1" applyFill="1" applyBorder="1" applyAlignment="1" applyProtection="1">
      <alignment horizontal="center" vertical="center"/>
    </xf>
    <xf numFmtId="0" fontId="16" fillId="8" borderId="35" xfId="0" applyFont="1" applyFill="1" applyBorder="1" applyAlignment="1" applyProtection="1">
      <alignment horizontal="left" vertical="center" wrapText="1" shrinkToFit="1"/>
    </xf>
    <xf numFmtId="0" fontId="16" fillId="8" borderId="40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2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56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nislavsti/Local%20Settings/Temporary%20Internet%20Files/Content.Outlook/A50YUHGK/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V31" headerRowCount="0" totalsRowShown="0" headerRowDxfId="49" dataDxfId="48" tableBorderDxfId="47">
  <tableColumns count="22">
    <tableColumn id="1" name="Column1" headerRowDxfId="46" dataDxfId="45" headerRowCellStyle="Normal 2">
      <calculatedColumnFormula>A11+1</calculatedColumnFormula>
    </tableColumn>
    <tableColumn id="2" name="Column2" headerRowDxfId="44" dataDxfId="43" headerRowCellStyle="Normal 2">
      <calculatedColumnFormula>VLOOKUP(D12,spisak!$C$11:$D$30,2,FALSE)</calculatedColumnFormula>
    </tableColumn>
    <tableColumn id="18" name="Column3" headerRowDxfId="42" dataDxfId="41" headerRowCellStyle="Normal 2" dataCellStyle="Normal 2"/>
    <tableColumn id="7" name="Column7" headerRowDxfId="40" dataDxfId="39"/>
    <tableColumn id="3" name="Column4" headerRowDxfId="38" dataDxfId="37"/>
    <tableColumn id="4" name="Column5" headerRowDxfId="36" dataDxfId="35"/>
    <tableColumn id="8" name="Column8" headerRowDxfId="34" dataDxfId="33">
      <calculatedColumnFormula>IF(ISBLANK(H12)=TRUE,"",+VALUE(LEFT(H12,3)))</calculatedColumnFormula>
    </tableColumn>
    <tableColumn id="9" name="Column9" headerRowDxfId="32" dataDxfId="31"/>
    <tableColumn id="11" name="Column11" headerRowDxfId="30" dataDxfId="29"/>
    <tableColumn id="5" name="Column6" headerRowDxfId="28" dataDxfId="27"/>
    <tableColumn id="6" name="Column10" headerRowDxfId="26" dataDxfId="25"/>
    <tableColumn id="13" name="Column13" headerRowDxfId="24" dataDxfId="23"/>
    <tableColumn id="14" name="Column14" headerRowDxfId="22" dataDxfId="21"/>
    <tableColumn id="15" name="Column15" headerRowDxfId="20" dataDxfId="19"/>
    <tableColumn id="16" name="Column16" headerRowDxfId="18" dataDxfId="17"/>
    <tableColumn id="17" name="Column17" headerRowDxfId="16" dataDxfId="15"/>
    <tableColumn id="10" name="Column12" headerRowDxfId="14" dataDxfId="13"/>
    <tableColumn id="12" name="Column18" headerRowDxfId="12" dataDxfId="11"/>
    <tableColumn id="19" name="Column19" headerRowDxfId="10" dataDxfId="9"/>
    <tableColumn id="20" name="Column20" headerRowDxfId="8" dataDxfId="7"/>
    <tableColumn id="21" name="Column21" headerRowDxfId="6" dataDxfId="5"/>
    <tableColumn id="22" name="Column22" headerRowDxfId="4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36"/>
  <sheetViews>
    <sheetView tabSelected="1" view="pageBreakPreview" zoomScale="70" zoomScaleNormal="90" zoomScaleSheetLayoutView="70" workbookViewId="0">
      <pane xSplit="15" ySplit="10" topLeftCell="Q11" activePane="bottomRight" state="frozen"/>
      <selection pane="topRight" activeCell="Y1" sqref="Y1"/>
      <selection pane="bottomLeft" activeCell="A13" sqref="A13"/>
      <selection pane="bottomRight" activeCell="C7" sqref="C7"/>
    </sheetView>
  </sheetViews>
  <sheetFormatPr defaultRowHeight="14.25" x14ac:dyDescent="0.2"/>
  <cols>
    <col min="1" max="1" width="11.85546875" style="64" customWidth="1"/>
    <col min="2" max="2" width="28.85546875" style="64" hidden="1" customWidth="1"/>
    <col min="3" max="3" width="48.140625" style="64" customWidth="1"/>
    <col min="4" max="4" width="48.140625" style="64" hidden="1" customWidth="1"/>
    <col min="5" max="5" width="16.28515625" style="64" customWidth="1"/>
    <col min="6" max="6" width="16.140625" style="64" customWidth="1"/>
    <col min="7" max="10" width="17.5703125" style="64" customWidth="1"/>
    <col min="11" max="14" width="19" style="64" customWidth="1"/>
    <col min="15" max="15" width="25.28515625" style="64" customWidth="1"/>
    <col min="16" max="16" width="13" style="64" hidden="1" customWidth="1"/>
    <col min="17" max="34" width="9.140625" style="64"/>
    <col min="35" max="35" width="0" style="64" hidden="1" customWidth="1"/>
    <col min="36" max="16384" width="9.140625" style="64"/>
  </cols>
  <sheetData>
    <row r="1" spans="1:29" ht="18.75" customHeight="1" x14ac:dyDescent="0.2">
      <c r="A1" s="195" t="s">
        <v>641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</row>
    <row r="2" spans="1:29" ht="27" customHeight="1" x14ac:dyDescent="0.2">
      <c r="A2" s="198" t="s">
        <v>811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</row>
    <row r="3" spans="1:29" x14ac:dyDescent="0.2">
      <c r="A3" s="192" t="s">
        <v>812</v>
      </c>
      <c r="B3" s="193"/>
      <c r="C3" s="194"/>
      <c r="I3" s="65"/>
      <c r="J3" s="65"/>
      <c r="K3" s="65"/>
      <c r="L3" s="66"/>
      <c r="M3" s="66"/>
      <c r="N3" s="66"/>
    </row>
    <row r="4" spans="1:29" ht="19.5" customHeight="1" x14ac:dyDescent="0.2">
      <c r="A4" s="150"/>
      <c r="C4" s="201" t="str">
        <f>IF($A$4&gt;0,VLOOKUP(A4,sifarnik!A2:C252,2,FALSE),"")</f>
        <v/>
      </c>
      <c r="D4" s="202"/>
      <c r="E4" s="202"/>
      <c r="F4" s="202"/>
      <c r="G4" s="202"/>
      <c r="H4" s="202"/>
      <c r="I4" s="202"/>
      <c r="J4" s="202"/>
      <c r="K4" s="203"/>
      <c r="O4" s="82">
        <v>1</v>
      </c>
    </row>
    <row r="5" spans="1:29" ht="19.5" customHeight="1" thickBot="1" x14ac:dyDescent="0.25">
      <c r="A5" s="191"/>
      <c r="B5" s="191"/>
      <c r="C5" s="191"/>
      <c r="I5" s="65"/>
      <c r="J5" s="65"/>
      <c r="K5" s="65"/>
    </row>
    <row r="6" spans="1:29" ht="20.25" customHeight="1" thickBot="1" x14ac:dyDescent="0.3">
      <c r="C6" s="116"/>
      <c r="D6" s="83"/>
      <c r="G6" s="84">
        <f>+SUM(G11:G98)</f>
        <v>0</v>
      </c>
      <c r="H6" s="84"/>
      <c r="I6" s="84">
        <f>+SUM(I11:I98)</f>
        <v>0</v>
      </c>
      <c r="J6" s="84">
        <f t="shared" ref="J6:O6" si="0">+SUM(J11:J98)</f>
        <v>0</v>
      </c>
      <c r="K6" s="84">
        <f t="shared" si="0"/>
        <v>0</v>
      </c>
      <c r="L6" s="84">
        <f t="shared" si="0"/>
        <v>0</v>
      </c>
      <c r="M6" s="84">
        <f t="shared" si="0"/>
        <v>0</v>
      </c>
      <c r="N6" s="84">
        <f t="shared" si="0"/>
        <v>0</v>
      </c>
      <c r="O6" s="84">
        <f t="shared" si="0"/>
        <v>0</v>
      </c>
    </row>
    <row r="7" spans="1:29" ht="15" customHeight="1" x14ac:dyDescent="0.25">
      <c r="C7"/>
      <c r="E7" s="85"/>
      <c r="F7" s="85"/>
      <c r="G7" s="85"/>
      <c r="H7" s="85"/>
      <c r="I7" s="85"/>
      <c r="J7" s="8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ht="15" x14ac:dyDescent="0.25">
      <c r="K8" s="72"/>
      <c r="M8" s="74"/>
      <c r="N8" s="154" t="s">
        <v>634</v>
      </c>
    </row>
    <row r="9" spans="1:29" ht="63" customHeight="1" x14ac:dyDescent="0.2">
      <c r="A9" s="86" t="s">
        <v>675</v>
      </c>
      <c r="B9" s="75"/>
      <c r="C9" s="60" t="s">
        <v>122</v>
      </c>
      <c r="D9" s="60"/>
      <c r="E9" s="59" t="s">
        <v>124</v>
      </c>
      <c r="F9" s="59" t="s">
        <v>125</v>
      </c>
      <c r="G9" s="59" t="s">
        <v>123</v>
      </c>
      <c r="H9" s="59" t="s">
        <v>810</v>
      </c>
      <c r="I9" s="59" t="s">
        <v>793</v>
      </c>
      <c r="J9" s="59" t="s">
        <v>794</v>
      </c>
      <c r="K9" s="59" t="s">
        <v>795</v>
      </c>
      <c r="L9" s="59" t="s">
        <v>717</v>
      </c>
      <c r="M9" s="59" t="s">
        <v>777</v>
      </c>
      <c r="N9" s="59" t="s">
        <v>796</v>
      </c>
      <c r="O9" s="59" t="s">
        <v>797</v>
      </c>
      <c r="P9" s="122" t="s">
        <v>725</v>
      </c>
    </row>
    <row r="10" spans="1:29" ht="15" x14ac:dyDescent="0.2">
      <c r="A10" s="61" t="s">
        <v>274</v>
      </c>
      <c r="B10" s="77"/>
      <c r="C10" s="61" t="s">
        <v>275</v>
      </c>
      <c r="D10" s="62"/>
      <c r="E10" s="63" t="s">
        <v>277</v>
      </c>
      <c r="F10" s="63" t="s">
        <v>452</v>
      </c>
      <c r="G10" s="63" t="s">
        <v>453</v>
      </c>
      <c r="H10" s="63" t="s">
        <v>454</v>
      </c>
      <c r="I10" s="63" t="s">
        <v>116</v>
      </c>
      <c r="J10" s="63" t="s">
        <v>604</v>
      </c>
      <c r="K10" s="63" t="s">
        <v>632</v>
      </c>
      <c r="L10" s="63" t="s">
        <v>633</v>
      </c>
      <c r="M10" s="63" t="s">
        <v>635</v>
      </c>
      <c r="N10" s="63" t="s">
        <v>785</v>
      </c>
      <c r="O10" s="63" t="s">
        <v>786</v>
      </c>
    </row>
    <row r="11" spans="1:29" ht="36" customHeight="1" x14ac:dyDescent="0.2">
      <c r="A11" s="93">
        <v>1</v>
      </c>
      <c r="B11" s="94" t="e">
        <f>CONCATENATE($A$4,RIGHT(CONCATENATE("0",#REF!),3),A11)</f>
        <v>#REF!</v>
      </c>
      <c r="C11" s="189"/>
      <c r="D11" s="156"/>
      <c r="E11" s="172"/>
      <c r="F11" s="172"/>
      <c r="G11" s="96"/>
      <c r="H11" s="167"/>
      <c r="I11" s="153">
        <f>+SUMIF('по изворима и контима'!$D$12:$D$499,spisak!$C11,'по изворима и контима'!$J$12:$J$499)</f>
        <v>0</v>
      </c>
      <c r="J11" s="153">
        <f>+SUMIF('по изворима и контима'!$D$12:$D$499,spisak!$C11,'по изворима и контима'!$K$12:$K$499)</f>
        <v>0</v>
      </c>
      <c r="K11" s="153">
        <f>+SUMIF('по изворима и контима'!$D$12:$D$499,spisak!$C11,'по изворима и контима'!$L$12:$L$499)</f>
        <v>0</v>
      </c>
      <c r="L11" s="153">
        <f>+SUMIF('по изворима и контима'!$D$12:$D$499,spisak!$C11,'по изворима и контима'!$M$12:$M$499)</f>
        <v>0</v>
      </c>
      <c r="M11" s="153">
        <f>+SUMIF('по изворима и контима'!$D$12:$D$499,spisak!$C11,'по изворима и контима'!$N$12:$N$499)</f>
        <v>0</v>
      </c>
      <c r="N11" s="153">
        <f>+SUMIF('по изворима и контима'!$D$12:$D$499,spisak!$C11,'по изворима и контима'!$O$12:$O$499)</f>
        <v>0</v>
      </c>
      <c r="O11" s="153">
        <f>+SUMIF('по изворима и контима'!$D$12:$D$499,spisak!$C11,'по изворима и контима'!$P$12:$P$499)</f>
        <v>0</v>
      </c>
      <c r="P11" s="64">
        <f>+A11</f>
        <v>1</v>
      </c>
    </row>
    <row r="12" spans="1:29" ht="36" customHeight="1" x14ac:dyDescent="0.2">
      <c r="A12" s="93">
        <f>A11+1</f>
        <v>2</v>
      </c>
      <c r="B12" s="94" t="e">
        <f>CONCATENATE($A$4,RIGHT(CONCATENATE("0",#REF!),3),A12)</f>
        <v>#REF!</v>
      </c>
      <c r="C12" s="157"/>
      <c r="D12" s="156"/>
      <c r="E12" s="172"/>
      <c r="F12" s="172"/>
      <c r="G12" s="96"/>
      <c r="H12" s="167"/>
      <c r="I12" s="153">
        <f>+SUMIF('по изворима и контима'!$D$12:$D$499,spisak!$C12,'по изворима и контима'!$J$12:$J$499)</f>
        <v>0</v>
      </c>
      <c r="J12" s="153">
        <f>+SUMIF('по изворима и контима'!$D$12:$D$499,spisak!$C12,'по изворима и контима'!$K$12:$K$499)</f>
        <v>0</v>
      </c>
      <c r="K12" s="153">
        <f>+SUMIF('по изворима и контима'!$D$12:$D$499,spisak!$C12,'по изворима и контима'!$L$12:$L$499)</f>
        <v>0</v>
      </c>
      <c r="L12" s="153">
        <f>+SUMIF('по изворима и контима'!$D$12:$D$499,spisak!$C12,'по изворима и контима'!$M$12:$M$499)</f>
        <v>0</v>
      </c>
      <c r="M12" s="153">
        <f>+SUMIF('по изворима и контима'!$D$12:$D$499,spisak!$C12,'по изворима и контима'!$N$12:$N$499)</f>
        <v>0</v>
      </c>
      <c r="N12" s="153">
        <f>+SUMIF('по изворима и контима'!$D$12:$D$499,spisak!$C12,'по изворима и контима'!$O$12:$O$499)</f>
        <v>0</v>
      </c>
      <c r="O12" s="153">
        <f>+SUMIF('по изворима и контима'!$D$12:$D$499,spisak!$C12,'по изворима и контима'!$P$12:$P$499)</f>
        <v>0</v>
      </c>
      <c r="P12" s="64">
        <f t="shared" ref="P12:P30" si="1">+A12</f>
        <v>2</v>
      </c>
    </row>
    <row r="13" spans="1:29" ht="36" customHeight="1" x14ac:dyDescent="0.2">
      <c r="A13" s="93">
        <f t="shared" ref="A13:A23" si="2">A12+1</f>
        <v>3</v>
      </c>
      <c r="B13" s="94" t="e">
        <f>CONCATENATE($A$4,RIGHT(CONCATENATE("0",#REF!),3),A13)</f>
        <v>#REF!</v>
      </c>
      <c r="C13" s="157"/>
      <c r="D13" s="156"/>
      <c r="E13" s="172"/>
      <c r="F13" s="172"/>
      <c r="G13" s="96"/>
      <c r="H13" s="167"/>
      <c r="I13" s="153">
        <f>+SUMIF('по изворима и контима'!$D$12:$D$499,spisak!$C13,'по изворима и контима'!$J$12:$J$499)</f>
        <v>0</v>
      </c>
      <c r="J13" s="153">
        <f>+SUMIF('по изворима и контима'!$D$12:$D$499,spisak!$C13,'по изворима и контима'!$K$12:$K$499)</f>
        <v>0</v>
      </c>
      <c r="K13" s="153">
        <f>+SUMIF('по изворима и контима'!$D$12:$D$499,spisak!$C13,'по изворима и контима'!$L$12:$L$499)</f>
        <v>0</v>
      </c>
      <c r="L13" s="153">
        <f>+SUMIF('по изворима и контима'!$D$12:$D$499,spisak!$C13,'по изворима и контима'!$M$12:$M$499)</f>
        <v>0</v>
      </c>
      <c r="M13" s="153">
        <f>+SUMIF('по изворима и контима'!$D$12:$D$499,spisak!$C13,'по изворима и контима'!$N$12:$N$499)</f>
        <v>0</v>
      </c>
      <c r="N13" s="153">
        <f>+SUMIF('по изворима и контима'!$D$12:$D$499,spisak!$C13,'по изворима и контима'!$O$12:$O$499)</f>
        <v>0</v>
      </c>
      <c r="O13" s="153">
        <f>+SUMIF('по изворима и контима'!$D$12:$D$499,spisak!$C13,'по изворима и контима'!$P$12:$P$499)</f>
        <v>0</v>
      </c>
      <c r="P13" s="64">
        <f t="shared" si="1"/>
        <v>3</v>
      </c>
    </row>
    <row r="14" spans="1:29" ht="36" customHeight="1" x14ac:dyDescent="0.2">
      <c r="A14" s="93">
        <f t="shared" si="2"/>
        <v>4</v>
      </c>
      <c r="B14" s="94" t="e">
        <f>CONCATENATE($A$4,RIGHT(CONCATENATE("0",#REF!),3),A14)</f>
        <v>#REF!</v>
      </c>
      <c r="C14" s="157"/>
      <c r="D14" s="156"/>
      <c r="E14" s="172"/>
      <c r="F14" s="172"/>
      <c r="G14" s="96"/>
      <c r="H14" s="167"/>
      <c r="I14" s="153">
        <f>+SUMIF('по изворима и контима'!$D$12:$D$499,spisak!$C14,'по изворима и контима'!$J$12:$J$499)</f>
        <v>0</v>
      </c>
      <c r="J14" s="153">
        <f>+SUMIF('по изворима и контима'!$D$12:$D$499,spisak!$C14,'по изворима и контима'!$K$12:$K$499)</f>
        <v>0</v>
      </c>
      <c r="K14" s="153">
        <f>+SUMIF('по изворима и контима'!$D$12:$D$499,spisak!$C14,'по изворима и контима'!$L$12:$L$499)</f>
        <v>0</v>
      </c>
      <c r="L14" s="153">
        <f>+SUMIF('по изворима и контима'!$D$12:$D$499,spisak!$C14,'по изворима и контима'!$M$12:$M$499)</f>
        <v>0</v>
      </c>
      <c r="M14" s="153">
        <f>+SUMIF('по изворима и контима'!$D$12:$D$499,spisak!$C14,'по изворима и контима'!$N$12:$N$499)</f>
        <v>0</v>
      </c>
      <c r="N14" s="153">
        <f>+SUMIF('по изворима и контима'!$D$12:$D$499,spisak!$C14,'по изворима и контима'!$O$12:$O$499)</f>
        <v>0</v>
      </c>
      <c r="O14" s="153">
        <f>+SUMIF('по изворима и контима'!$D$12:$D$499,spisak!$C14,'по изворима и контима'!$P$12:$P$499)</f>
        <v>0</v>
      </c>
      <c r="P14" s="64">
        <f t="shared" si="1"/>
        <v>4</v>
      </c>
    </row>
    <row r="15" spans="1:29" ht="36" customHeight="1" x14ac:dyDescent="0.2">
      <c r="A15" s="93">
        <f t="shared" si="2"/>
        <v>5</v>
      </c>
      <c r="B15" s="94" t="e">
        <f>CONCATENATE($A$4,RIGHT(CONCATENATE("0",#REF!),3),A15)</f>
        <v>#REF!</v>
      </c>
      <c r="C15" s="157"/>
      <c r="D15" s="156"/>
      <c r="E15" s="172"/>
      <c r="F15" s="172"/>
      <c r="G15" s="96"/>
      <c r="H15" s="167"/>
      <c r="I15" s="153">
        <f>+SUMIF('по изворима и контима'!$D$12:$D$499,spisak!$C15,'по изворима и контима'!$J$12:$J$499)</f>
        <v>0</v>
      </c>
      <c r="J15" s="153">
        <f>+SUMIF('по изворима и контима'!$D$12:$D$499,spisak!$C15,'по изворима и контима'!$K$12:$K$499)</f>
        <v>0</v>
      </c>
      <c r="K15" s="153">
        <f>+SUMIF('по изворима и контима'!$D$12:$D$499,spisak!$C15,'по изворима и контима'!$L$12:$L$499)</f>
        <v>0</v>
      </c>
      <c r="L15" s="153">
        <f>+SUMIF('по изворима и контима'!$D$12:$D$499,spisak!$C15,'по изворима и контима'!$M$12:$M$499)</f>
        <v>0</v>
      </c>
      <c r="M15" s="153">
        <f>+SUMIF('по изворима и контима'!$D$12:$D$499,spisak!$C15,'по изворима и контима'!$N$12:$N$499)</f>
        <v>0</v>
      </c>
      <c r="N15" s="153">
        <f>+SUMIF('по изворима и контима'!$D$12:$D$499,spisak!$C15,'по изворима и контима'!$O$12:$O$499)</f>
        <v>0</v>
      </c>
      <c r="O15" s="153">
        <f>+SUMIF('по изворима и контима'!$D$12:$D$499,spisak!$C15,'по изворима и контима'!$P$12:$P$499)</f>
        <v>0</v>
      </c>
      <c r="P15" s="64">
        <f t="shared" si="1"/>
        <v>5</v>
      </c>
    </row>
    <row r="16" spans="1:29" ht="36" customHeight="1" x14ac:dyDescent="0.2">
      <c r="A16" s="93">
        <f t="shared" si="2"/>
        <v>6</v>
      </c>
      <c r="B16" s="94" t="e">
        <f>CONCATENATE($A$4,RIGHT(CONCATENATE("0",#REF!),3),A16)</f>
        <v>#REF!</v>
      </c>
      <c r="C16" s="58"/>
      <c r="D16" s="156"/>
      <c r="E16" s="172"/>
      <c r="F16" s="172"/>
      <c r="G16" s="96"/>
      <c r="H16" s="167"/>
      <c r="I16" s="153">
        <f>+SUMIF('по изворима и контима'!$D$12:$D$499,spisak!$C16,'по изворима и контима'!$J$12:$J$499)</f>
        <v>0</v>
      </c>
      <c r="J16" s="153">
        <f>+SUMIF('по изворима и контима'!$D$12:$D$499,spisak!$C16,'по изворима и контима'!$K$12:$K$499)</f>
        <v>0</v>
      </c>
      <c r="K16" s="153">
        <f>+SUMIF('по изворима и контима'!$D$12:$D$499,spisak!$C16,'по изворима и контима'!$L$12:$L$499)</f>
        <v>0</v>
      </c>
      <c r="L16" s="153">
        <f>+SUMIF('по изворима и контима'!$D$12:$D$499,spisak!$C16,'по изворима и контима'!$M$12:$M$499)</f>
        <v>0</v>
      </c>
      <c r="M16" s="153">
        <f>+SUMIF('по изворима и контима'!$D$12:$D$499,spisak!$C16,'по изворима и контима'!$N$12:$N$499)</f>
        <v>0</v>
      </c>
      <c r="N16" s="153">
        <f>+SUMIF('по изворима и контима'!$D$12:$D$499,spisak!$C16,'по изворима и контима'!$O$12:$O$499)</f>
        <v>0</v>
      </c>
      <c r="O16" s="153">
        <f>+SUMIF('по изворима и контима'!$D$12:$D$499,spisak!$C16,'по изворима и контима'!$P$12:$P$499)</f>
        <v>0</v>
      </c>
      <c r="P16" s="64">
        <f t="shared" si="1"/>
        <v>6</v>
      </c>
    </row>
    <row r="17" spans="1:16" ht="36" customHeight="1" x14ac:dyDescent="0.2">
      <c r="A17" s="93">
        <f t="shared" si="2"/>
        <v>7</v>
      </c>
      <c r="B17" s="94" t="e">
        <f>CONCATENATE($A$4,RIGHT(CONCATENATE("0",#REF!),3),A17)</f>
        <v>#REF!</v>
      </c>
      <c r="C17" s="58"/>
      <c r="D17" s="156"/>
      <c r="E17" s="172"/>
      <c r="F17" s="172"/>
      <c r="G17" s="96"/>
      <c r="H17" s="167"/>
      <c r="I17" s="153">
        <f>+SUMIF('по изворима и контима'!$D$12:$D$499,spisak!$C17,'по изворима и контима'!$J$12:$J$499)</f>
        <v>0</v>
      </c>
      <c r="J17" s="153">
        <f>+SUMIF('по изворима и контима'!$D$12:$D$499,spisak!$C17,'по изворима и контима'!$K$12:$K$499)</f>
        <v>0</v>
      </c>
      <c r="K17" s="153">
        <f>+SUMIF('по изворима и контима'!$D$12:$D$499,spisak!$C17,'по изворима и контима'!$L$12:$L$499)</f>
        <v>0</v>
      </c>
      <c r="L17" s="153">
        <f>+SUMIF('по изворима и контима'!$D$12:$D$499,spisak!$C17,'по изворима и контима'!$M$12:$M$499)</f>
        <v>0</v>
      </c>
      <c r="M17" s="153">
        <f>+SUMIF('по изворима и контима'!$D$12:$D$499,spisak!$C17,'по изворима и контима'!$N$12:$N$499)</f>
        <v>0</v>
      </c>
      <c r="N17" s="153">
        <f>+SUMIF('по изворима и контима'!$D$12:$D$499,spisak!$C17,'по изворима и контима'!$O$12:$O$499)</f>
        <v>0</v>
      </c>
      <c r="O17" s="153">
        <f>+SUMIF('по изворима и контима'!$D$12:$D$499,spisak!$C17,'по изворима и контима'!$P$12:$P$499)</f>
        <v>0</v>
      </c>
      <c r="P17" s="64">
        <f t="shared" si="1"/>
        <v>7</v>
      </c>
    </row>
    <row r="18" spans="1:16" ht="36" customHeight="1" x14ac:dyDescent="0.2">
      <c r="A18" s="93">
        <f t="shared" si="2"/>
        <v>8</v>
      </c>
      <c r="B18" s="94" t="e">
        <f>CONCATENATE($A$4,RIGHT(CONCATENATE("0",#REF!),3),A18)</f>
        <v>#REF!</v>
      </c>
      <c r="C18" s="58"/>
      <c r="D18" s="156"/>
      <c r="E18" s="172"/>
      <c r="F18" s="172"/>
      <c r="G18" s="96"/>
      <c r="H18" s="167"/>
      <c r="I18" s="153">
        <f>+SUMIF('по изворима и контима'!$D$12:$D$499,spisak!$C18,'по изворима и контима'!$J$12:$J$499)</f>
        <v>0</v>
      </c>
      <c r="J18" s="153">
        <f>+SUMIF('по изворима и контима'!$D$12:$D$499,spisak!$C18,'по изворима и контима'!$K$12:$K$499)</f>
        <v>0</v>
      </c>
      <c r="K18" s="153">
        <f>+SUMIF('по изворима и контима'!$D$12:$D$499,spisak!$C18,'по изворима и контима'!$L$12:$L$499)</f>
        <v>0</v>
      </c>
      <c r="L18" s="153">
        <f>+SUMIF('по изворима и контима'!$D$12:$D$499,spisak!$C18,'по изворима и контима'!$M$12:$M$499)</f>
        <v>0</v>
      </c>
      <c r="M18" s="153">
        <f>+SUMIF('по изворима и контима'!$D$12:$D$499,spisak!$C18,'по изворима и контима'!$N$12:$N$499)</f>
        <v>0</v>
      </c>
      <c r="N18" s="153">
        <f>+SUMIF('по изворима и контима'!$D$12:$D$499,spisak!$C18,'по изворима и контима'!$O$12:$O$499)</f>
        <v>0</v>
      </c>
      <c r="O18" s="153">
        <f>+SUMIF('по изворима и контима'!$D$12:$D$499,spisak!$C18,'по изворима и контима'!$P$12:$P$499)</f>
        <v>0</v>
      </c>
      <c r="P18" s="64">
        <f t="shared" si="1"/>
        <v>8</v>
      </c>
    </row>
    <row r="19" spans="1:16" ht="36" customHeight="1" x14ac:dyDescent="0.2">
      <c r="A19" s="93">
        <f t="shared" si="2"/>
        <v>9</v>
      </c>
      <c r="B19" s="94" t="e">
        <f>CONCATENATE($A$4,RIGHT(CONCATENATE("0",#REF!),3),A19)</f>
        <v>#REF!</v>
      </c>
      <c r="C19" s="58"/>
      <c r="D19" s="156"/>
      <c r="E19" s="172"/>
      <c r="F19" s="172"/>
      <c r="G19" s="96"/>
      <c r="H19" s="167"/>
      <c r="I19" s="153">
        <f>+SUMIF('по изворима и контима'!$D$12:$D$499,spisak!$C19,'по изворима и контима'!$J$12:$J$499)</f>
        <v>0</v>
      </c>
      <c r="J19" s="153">
        <f>+SUMIF('по изворима и контима'!$D$12:$D$499,spisak!$C19,'по изворима и контима'!$K$12:$K$499)</f>
        <v>0</v>
      </c>
      <c r="K19" s="153">
        <f>+SUMIF('по изворима и контима'!$D$12:$D$499,spisak!$C19,'по изворима и контима'!$L$12:$L$499)</f>
        <v>0</v>
      </c>
      <c r="L19" s="153">
        <f>+SUMIF('по изворима и контима'!$D$12:$D$499,spisak!$C19,'по изворима и контима'!$M$12:$M$499)</f>
        <v>0</v>
      </c>
      <c r="M19" s="153">
        <f>+SUMIF('по изворима и контима'!$D$12:$D$499,spisak!$C19,'по изворима и контима'!$N$12:$N$499)</f>
        <v>0</v>
      </c>
      <c r="N19" s="153">
        <f>+SUMIF('по изворима и контима'!$D$12:$D$499,spisak!$C19,'по изворима и контима'!$O$12:$O$499)</f>
        <v>0</v>
      </c>
      <c r="O19" s="153">
        <f>+SUMIF('по изворима и контима'!$D$12:$D$499,spisak!$C19,'по изворима и контима'!$P$12:$P$499)</f>
        <v>0</v>
      </c>
      <c r="P19" s="64">
        <f t="shared" si="1"/>
        <v>9</v>
      </c>
    </row>
    <row r="20" spans="1:16" ht="36" customHeight="1" x14ac:dyDescent="0.2">
      <c r="A20" s="93">
        <f t="shared" si="2"/>
        <v>10</v>
      </c>
      <c r="B20" s="94" t="e">
        <f>CONCATENATE($A$4,RIGHT(CONCATENATE("0",#REF!),3),A20)</f>
        <v>#REF!</v>
      </c>
      <c r="C20" s="58"/>
      <c r="D20" s="156"/>
      <c r="E20" s="172"/>
      <c r="F20" s="172"/>
      <c r="G20" s="96"/>
      <c r="H20" s="167"/>
      <c r="I20" s="153">
        <f>+SUMIF('по изворима и контима'!$D$12:$D$499,spisak!$C20,'по изворима и контима'!$J$12:$J$499)</f>
        <v>0</v>
      </c>
      <c r="J20" s="153">
        <f>+SUMIF('по изворима и контима'!$D$12:$D$499,spisak!$C20,'по изворима и контима'!$K$12:$K$499)</f>
        <v>0</v>
      </c>
      <c r="K20" s="153">
        <f>+SUMIF('по изворима и контима'!$D$12:$D$499,spisak!$C20,'по изворима и контима'!$L$12:$L$499)</f>
        <v>0</v>
      </c>
      <c r="L20" s="153">
        <f>+SUMIF('по изворима и контима'!$D$12:$D$499,spisak!$C20,'по изворима и контима'!$M$12:$M$499)</f>
        <v>0</v>
      </c>
      <c r="M20" s="153">
        <f>+SUMIF('по изворима и контима'!$D$12:$D$499,spisak!$C20,'по изворима и контима'!$N$12:$N$499)</f>
        <v>0</v>
      </c>
      <c r="N20" s="153">
        <f>+SUMIF('по изворима и контима'!$D$12:$D$499,spisak!$C20,'по изворима и контима'!$O$12:$O$499)</f>
        <v>0</v>
      </c>
      <c r="O20" s="153">
        <f>+SUMIF('по изворима и контима'!$D$12:$D$499,spisak!$C20,'по изворима и контима'!$P$12:$P$499)</f>
        <v>0</v>
      </c>
      <c r="P20" s="64">
        <f t="shared" si="1"/>
        <v>10</v>
      </c>
    </row>
    <row r="21" spans="1:16" ht="36" customHeight="1" x14ac:dyDescent="0.2">
      <c r="A21" s="93">
        <f t="shared" si="2"/>
        <v>11</v>
      </c>
      <c r="B21" s="94" t="e">
        <f>CONCATENATE($A$4,RIGHT(CONCATENATE("0",#REF!),3),A21)</f>
        <v>#REF!</v>
      </c>
      <c r="C21" s="58"/>
      <c r="D21" s="156"/>
      <c r="E21" s="172"/>
      <c r="F21" s="172"/>
      <c r="G21" s="96"/>
      <c r="H21" s="167"/>
      <c r="I21" s="153">
        <f>+SUMIF('по изворима и контима'!$D$12:$D$499,spisak!$C21,'по изворима и контима'!$J$12:$J$499)</f>
        <v>0</v>
      </c>
      <c r="J21" s="153">
        <f>+SUMIF('по изворима и контима'!$D$12:$D$499,spisak!$C21,'по изворима и контима'!$K$12:$K$499)</f>
        <v>0</v>
      </c>
      <c r="K21" s="153">
        <f>+SUMIF('по изворима и контима'!$D$12:$D$499,spisak!$C21,'по изворима и контима'!$L$12:$L$499)</f>
        <v>0</v>
      </c>
      <c r="L21" s="153">
        <f>+SUMIF('по изворима и контима'!$D$12:$D$499,spisak!$C21,'по изворима и контима'!$M$12:$M$499)</f>
        <v>0</v>
      </c>
      <c r="M21" s="153">
        <f>+SUMIF('по изворима и контима'!$D$12:$D$499,spisak!$C21,'по изворима и контима'!$N$12:$N$499)</f>
        <v>0</v>
      </c>
      <c r="N21" s="153">
        <f>+SUMIF('по изворима и контима'!$D$12:$D$499,spisak!$C21,'по изворима и контима'!$O$12:$O$499)</f>
        <v>0</v>
      </c>
      <c r="O21" s="153">
        <f>+SUMIF('по изворима и контима'!$D$12:$D$499,spisak!$C21,'по изворима и контима'!$P$12:$P$499)</f>
        <v>0</v>
      </c>
      <c r="P21" s="64">
        <f t="shared" si="1"/>
        <v>11</v>
      </c>
    </row>
    <row r="22" spans="1:16" ht="36" customHeight="1" x14ac:dyDescent="0.2">
      <c r="A22" s="93">
        <f t="shared" si="2"/>
        <v>12</v>
      </c>
      <c r="B22" s="94" t="e">
        <f>CONCATENATE($A$4,RIGHT(CONCATENATE("0",#REF!),3),A22)</f>
        <v>#REF!</v>
      </c>
      <c r="C22" s="58"/>
      <c r="D22" s="156"/>
      <c r="E22" s="172"/>
      <c r="F22" s="172"/>
      <c r="G22" s="96"/>
      <c r="H22" s="167"/>
      <c r="I22" s="153">
        <f>+SUMIF('по изворима и контима'!$D$12:$D$499,spisak!$C22,'по изворима и контима'!$J$12:$J$499)</f>
        <v>0</v>
      </c>
      <c r="J22" s="153">
        <f>+SUMIF('по изворима и контима'!$D$12:$D$499,spisak!$C22,'по изворима и контима'!$K$12:$K$499)</f>
        <v>0</v>
      </c>
      <c r="K22" s="153">
        <f>+SUMIF('по изворима и контима'!$D$12:$D$499,spisak!$C22,'по изворима и контима'!$L$12:$L$499)</f>
        <v>0</v>
      </c>
      <c r="L22" s="153">
        <f>+SUMIF('по изворима и контима'!$D$12:$D$499,spisak!$C22,'по изворима и контима'!$M$12:$M$499)</f>
        <v>0</v>
      </c>
      <c r="M22" s="153">
        <f>+SUMIF('по изворима и контима'!$D$12:$D$499,spisak!$C22,'по изворима и контима'!$N$12:$N$499)</f>
        <v>0</v>
      </c>
      <c r="N22" s="153">
        <f>+SUMIF('по изворима и контима'!$D$12:$D$499,spisak!$C22,'по изворима и контима'!$O$12:$O$499)</f>
        <v>0</v>
      </c>
      <c r="O22" s="153">
        <f>+SUMIF('по изворима и контима'!$D$12:$D$499,spisak!$C22,'по изворима и контима'!$P$12:$P$499)</f>
        <v>0</v>
      </c>
      <c r="P22" s="64">
        <f t="shared" si="1"/>
        <v>12</v>
      </c>
    </row>
    <row r="23" spans="1:16" ht="36" customHeight="1" x14ac:dyDescent="0.2">
      <c r="A23" s="93">
        <f t="shared" si="2"/>
        <v>13</v>
      </c>
      <c r="B23" s="94" t="e">
        <f>CONCATENATE($A$4,RIGHT(CONCATENATE("0",#REF!),3),A23)</f>
        <v>#REF!</v>
      </c>
      <c r="C23" s="58"/>
      <c r="D23" s="156"/>
      <c r="E23" s="172"/>
      <c r="F23" s="172"/>
      <c r="G23" s="96"/>
      <c r="H23" s="167"/>
      <c r="I23" s="153">
        <f>+SUMIF('по изворима и контима'!$D$12:$D$499,spisak!$C23,'по изворима и контима'!$J$12:$J$499)</f>
        <v>0</v>
      </c>
      <c r="J23" s="153">
        <f>+SUMIF('по изворима и контима'!$D$12:$D$499,spisak!$C23,'по изворима и контима'!$K$12:$K$499)</f>
        <v>0</v>
      </c>
      <c r="K23" s="153">
        <f>+SUMIF('по изворима и контима'!$D$12:$D$499,spisak!$C23,'по изворима и контима'!$L$12:$L$499)</f>
        <v>0</v>
      </c>
      <c r="L23" s="153">
        <f>+SUMIF('по изворима и контима'!$D$12:$D$499,spisak!$C23,'по изворима и контима'!$M$12:$M$499)</f>
        <v>0</v>
      </c>
      <c r="M23" s="153">
        <f>+SUMIF('по изворима и контима'!$D$12:$D$499,spisak!$C23,'по изворима и контима'!$N$12:$N$499)</f>
        <v>0</v>
      </c>
      <c r="N23" s="153">
        <f>+SUMIF('по изворима и контима'!$D$12:$D$499,spisak!$C23,'по изворима и контима'!$O$12:$O$499)</f>
        <v>0</v>
      </c>
      <c r="O23" s="153">
        <f>+SUMIF('по изворима и контима'!$D$12:$D$499,spisak!$C23,'по изворима и контима'!$P$12:$P$499)</f>
        <v>0</v>
      </c>
      <c r="P23" s="64">
        <f t="shared" si="1"/>
        <v>13</v>
      </c>
    </row>
    <row r="24" spans="1:16" ht="36" customHeight="1" x14ac:dyDescent="0.2">
      <c r="A24" s="93">
        <f t="shared" ref="A24:A30" si="3">A23+1</f>
        <v>14</v>
      </c>
      <c r="B24" s="94" t="e">
        <f>CONCATENATE($A$4,RIGHT(CONCATENATE("0",#REF!),3),A24)</f>
        <v>#REF!</v>
      </c>
      <c r="C24" s="58"/>
      <c r="D24" s="156"/>
      <c r="E24" s="172"/>
      <c r="F24" s="172"/>
      <c r="G24" s="96"/>
      <c r="H24" s="167"/>
      <c r="I24" s="153">
        <f>+SUMIF('по изворима и контима'!$D$12:$D$499,spisak!$C24,'по изворима и контима'!$J$12:$J$499)</f>
        <v>0</v>
      </c>
      <c r="J24" s="153">
        <f>+SUMIF('по изворима и контима'!$D$12:$D$499,spisak!$C24,'по изворима и контима'!$K$12:$K$499)</f>
        <v>0</v>
      </c>
      <c r="K24" s="153">
        <f>+SUMIF('по изворима и контима'!$D$12:$D$499,spisak!$C24,'по изворима и контима'!$L$12:$L$499)</f>
        <v>0</v>
      </c>
      <c r="L24" s="153">
        <f>+SUMIF('по изворима и контима'!$D$12:$D$499,spisak!$C24,'по изворима и контима'!$M$12:$M$499)</f>
        <v>0</v>
      </c>
      <c r="M24" s="153">
        <f>+SUMIF('по изворима и контима'!$D$12:$D$499,spisak!$C24,'по изворима и контима'!$N$12:$N$499)</f>
        <v>0</v>
      </c>
      <c r="N24" s="153">
        <f>+SUMIF('по изворима и контима'!$D$12:$D$499,spisak!$C24,'по изворима и контима'!$O$12:$O$499)</f>
        <v>0</v>
      </c>
      <c r="O24" s="153">
        <f>+SUMIF('по изворима и контима'!$D$12:$D$499,spisak!$C24,'по изворима и контима'!$P$12:$P$499)</f>
        <v>0</v>
      </c>
      <c r="P24" s="64">
        <f t="shared" si="1"/>
        <v>14</v>
      </c>
    </row>
    <row r="25" spans="1:16" ht="36" customHeight="1" x14ac:dyDescent="0.2">
      <c r="A25" s="93">
        <f t="shared" si="3"/>
        <v>15</v>
      </c>
      <c r="B25" s="94" t="e">
        <f>CONCATENATE($A$4,RIGHT(CONCATENATE("0",#REF!),3),A25)</f>
        <v>#REF!</v>
      </c>
      <c r="C25" s="58"/>
      <c r="D25" s="156"/>
      <c r="E25" s="172"/>
      <c r="F25" s="172"/>
      <c r="G25" s="96"/>
      <c r="H25" s="167"/>
      <c r="I25" s="153">
        <f>+SUMIF('по изворима и контима'!$D$12:$D$499,spisak!$C25,'по изворима и контима'!$J$12:$J$499)</f>
        <v>0</v>
      </c>
      <c r="J25" s="153">
        <f>+SUMIF('по изворима и контима'!$D$12:$D$499,spisak!$C25,'по изворима и контима'!$K$12:$K$499)</f>
        <v>0</v>
      </c>
      <c r="K25" s="153">
        <f>+SUMIF('по изворима и контима'!$D$12:$D$499,spisak!$C25,'по изворима и контима'!$L$12:$L$499)</f>
        <v>0</v>
      </c>
      <c r="L25" s="153">
        <f>+SUMIF('по изворима и контима'!$D$12:$D$499,spisak!$C25,'по изворима и контима'!$M$12:$M$499)</f>
        <v>0</v>
      </c>
      <c r="M25" s="153">
        <f>+SUMIF('по изворима и контима'!$D$12:$D$499,spisak!$C25,'по изворима и контима'!$N$12:$N$499)</f>
        <v>0</v>
      </c>
      <c r="N25" s="153">
        <f>+SUMIF('по изворима и контима'!$D$12:$D$499,spisak!$C25,'по изворима и контима'!$O$12:$O$499)</f>
        <v>0</v>
      </c>
      <c r="O25" s="153">
        <f>+SUMIF('по изворима и контима'!$D$12:$D$499,spisak!$C25,'по изворима и контима'!$P$12:$P$499)</f>
        <v>0</v>
      </c>
      <c r="P25" s="64">
        <f t="shared" si="1"/>
        <v>15</v>
      </c>
    </row>
    <row r="26" spans="1:16" ht="36" customHeight="1" x14ac:dyDescent="0.2">
      <c r="A26" s="93">
        <f t="shared" si="3"/>
        <v>16</v>
      </c>
      <c r="B26" s="94" t="e">
        <f>CONCATENATE($A$4,RIGHT(CONCATENATE("0",#REF!),3),A26)</f>
        <v>#REF!</v>
      </c>
      <c r="C26" s="58"/>
      <c r="D26" s="156"/>
      <c r="E26" s="172"/>
      <c r="F26" s="172"/>
      <c r="G26" s="96"/>
      <c r="H26" s="167"/>
      <c r="I26" s="153">
        <f>+SUMIF('по изворима и контима'!$D$12:$D$499,spisak!$C26,'по изворима и контима'!$J$12:$J$499)</f>
        <v>0</v>
      </c>
      <c r="J26" s="153">
        <f>+SUMIF('по изворима и контима'!$D$12:$D$499,spisak!$C26,'по изворима и контима'!$K$12:$K$499)</f>
        <v>0</v>
      </c>
      <c r="K26" s="153">
        <f>+SUMIF('по изворима и контима'!$D$12:$D$499,spisak!$C26,'по изворима и контима'!$L$12:$L$499)</f>
        <v>0</v>
      </c>
      <c r="L26" s="153">
        <f>+SUMIF('по изворима и контима'!$D$12:$D$499,spisak!$C26,'по изворима и контима'!$M$12:$M$499)</f>
        <v>0</v>
      </c>
      <c r="M26" s="153">
        <f>+SUMIF('по изворима и контима'!$D$12:$D$499,spisak!$C26,'по изворима и контима'!$N$12:$N$499)</f>
        <v>0</v>
      </c>
      <c r="N26" s="153">
        <f>+SUMIF('по изворима и контима'!$D$12:$D$499,spisak!$C26,'по изворима и контима'!$O$12:$O$499)</f>
        <v>0</v>
      </c>
      <c r="O26" s="153">
        <f>+SUMIF('по изворима и контима'!$D$12:$D$499,spisak!$C26,'по изворима и контима'!$P$12:$P$499)</f>
        <v>0</v>
      </c>
      <c r="P26" s="64">
        <f t="shared" si="1"/>
        <v>16</v>
      </c>
    </row>
    <row r="27" spans="1:16" ht="36" customHeight="1" x14ac:dyDescent="0.2">
      <c r="A27" s="93">
        <f t="shared" si="3"/>
        <v>17</v>
      </c>
      <c r="B27" s="94" t="e">
        <f>CONCATENATE($A$4,RIGHT(CONCATENATE("0",#REF!),3),A27)</f>
        <v>#REF!</v>
      </c>
      <c r="C27" s="58"/>
      <c r="D27" s="156"/>
      <c r="E27" s="172"/>
      <c r="F27" s="172"/>
      <c r="G27" s="96"/>
      <c r="H27" s="167"/>
      <c r="I27" s="153">
        <f>+SUMIF('по изворима и контима'!$D$12:$D$499,spisak!$C27,'по изворима и контима'!$J$12:$J$499)</f>
        <v>0</v>
      </c>
      <c r="J27" s="153">
        <f>+SUMIF('по изворима и контима'!$D$12:$D$499,spisak!$C27,'по изворима и контима'!$K$12:$K$499)</f>
        <v>0</v>
      </c>
      <c r="K27" s="153">
        <f>+SUMIF('по изворима и контима'!$D$12:$D$499,spisak!$C27,'по изворима и контима'!$L$12:$L$499)</f>
        <v>0</v>
      </c>
      <c r="L27" s="153">
        <f>+SUMIF('по изворима и контима'!$D$12:$D$499,spisak!$C27,'по изворима и контима'!$M$12:$M$499)</f>
        <v>0</v>
      </c>
      <c r="M27" s="153">
        <f>+SUMIF('по изворима и контима'!$D$12:$D$499,spisak!$C27,'по изворима и контима'!$N$12:$N$499)</f>
        <v>0</v>
      </c>
      <c r="N27" s="153">
        <f>+SUMIF('по изворима и контима'!$D$12:$D$499,spisak!$C27,'по изворима и контима'!$O$12:$O$499)</f>
        <v>0</v>
      </c>
      <c r="O27" s="153">
        <f>+SUMIF('по изворима и контима'!$D$12:$D$499,spisak!$C27,'по изворима и контима'!$P$12:$P$499)</f>
        <v>0</v>
      </c>
      <c r="P27" s="64">
        <f t="shared" si="1"/>
        <v>17</v>
      </c>
    </row>
    <row r="28" spans="1:16" ht="36" customHeight="1" x14ac:dyDescent="0.2">
      <c r="A28" s="93">
        <f t="shared" si="3"/>
        <v>18</v>
      </c>
      <c r="B28" s="94" t="e">
        <f>CONCATENATE($A$4,RIGHT(CONCATENATE("0",#REF!),3),A28)</f>
        <v>#REF!</v>
      </c>
      <c r="C28" s="58"/>
      <c r="D28" s="156"/>
      <c r="E28" s="172"/>
      <c r="F28" s="172"/>
      <c r="G28" s="96"/>
      <c r="H28" s="167"/>
      <c r="I28" s="153">
        <f>+SUMIF('по изворима и контима'!$D$12:$D$499,spisak!$C28,'по изворима и контима'!$J$12:$J$499)</f>
        <v>0</v>
      </c>
      <c r="J28" s="153">
        <f>+SUMIF('по изворима и контима'!$D$12:$D$499,spisak!$C28,'по изворима и контима'!$K$12:$K$499)</f>
        <v>0</v>
      </c>
      <c r="K28" s="153">
        <f>+SUMIF('по изворима и контима'!$D$12:$D$499,spisak!$C28,'по изворима и контима'!$L$12:$L$499)</f>
        <v>0</v>
      </c>
      <c r="L28" s="153">
        <f>+SUMIF('по изворима и контима'!$D$12:$D$499,spisak!$C28,'по изворима и контима'!$M$12:$M$499)</f>
        <v>0</v>
      </c>
      <c r="M28" s="153">
        <f>+SUMIF('по изворима и контима'!$D$12:$D$499,spisak!$C28,'по изворима и контима'!$N$12:$N$499)</f>
        <v>0</v>
      </c>
      <c r="N28" s="153">
        <f>+SUMIF('по изворима и контима'!$D$12:$D$499,spisak!$C28,'по изворима и контима'!$O$12:$O$499)</f>
        <v>0</v>
      </c>
      <c r="O28" s="153">
        <f>+SUMIF('по изворима и контима'!$D$12:$D$499,spisak!$C28,'по изворима и контима'!$P$12:$P$499)</f>
        <v>0</v>
      </c>
      <c r="P28" s="64">
        <f t="shared" si="1"/>
        <v>18</v>
      </c>
    </row>
    <row r="29" spans="1:16" ht="36" customHeight="1" x14ac:dyDescent="0.2">
      <c r="A29" s="93">
        <f t="shared" si="3"/>
        <v>19</v>
      </c>
      <c r="B29" s="94" t="e">
        <f>CONCATENATE($A$4,RIGHT(CONCATENATE("0",#REF!),3),A29)</f>
        <v>#REF!</v>
      </c>
      <c r="C29" s="58"/>
      <c r="D29" s="156"/>
      <c r="E29" s="172"/>
      <c r="F29" s="172"/>
      <c r="G29" s="96"/>
      <c r="H29" s="167"/>
      <c r="I29" s="153">
        <f>+SUMIF('по изворима и контима'!$D$12:$D$499,spisak!$C29,'по изворима и контима'!$J$12:$J$499)</f>
        <v>0</v>
      </c>
      <c r="J29" s="153">
        <f>+SUMIF('по изворима и контима'!$D$12:$D$499,spisak!$C29,'по изворима и контима'!$K$12:$K$499)</f>
        <v>0</v>
      </c>
      <c r="K29" s="153">
        <f>+SUMIF('по изворима и контима'!$D$12:$D$499,spisak!$C29,'по изворима и контима'!$L$12:$L$499)</f>
        <v>0</v>
      </c>
      <c r="L29" s="153">
        <f>+SUMIF('по изворима и контима'!$D$12:$D$499,spisak!$C29,'по изворима и контима'!$M$12:$M$499)</f>
        <v>0</v>
      </c>
      <c r="M29" s="153">
        <f>+SUMIF('по изворима и контима'!$D$12:$D$499,spisak!$C29,'по изворима и контима'!$N$12:$N$499)</f>
        <v>0</v>
      </c>
      <c r="N29" s="153">
        <f>+SUMIF('по изворима и контима'!$D$12:$D$499,spisak!$C29,'по изворима и контима'!$O$12:$O$499)</f>
        <v>0</v>
      </c>
      <c r="O29" s="153">
        <f>+SUMIF('по изворима и контима'!$D$12:$D$499,spisak!$C29,'по изворима и контима'!$P$12:$P$499)</f>
        <v>0</v>
      </c>
      <c r="P29" s="64">
        <f t="shared" si="1"/>
        <v>19</v>
      </c>
    </row>
    <row r="30" spans="1:16" ht="36" customHeight="1" x14ac:dyDescent="0.2">
      <c r="A30" s="93">
        <f t="shared" si="3"/>
        <v>20</v>
      </c>
      <c r="B30" s="94" t="e">
        <f>CONCATENATE($A$4,RIGHT(CONCATENATE("0",#REF!),3),A30)</f>
        <v>#REF!</v>
      </c>
      <c r="C30" s="58"/>
      <c r="D30" s="156"/>
      <c r="E30" s="172"/>
      <c r="F30" s="172"/>
      <c r="G30" s="96"/>
      <c r="H30" s="167"/>
      <c r="I30" s="153">
        <f>+SUMIF('по изворима и контима'!$D$12:$D$499,spisak!$C30,'по изворима и контима'!$J$12:$J$499)</f>
        <v>0</v>
      </c>
      <c r="J30" s="153">
        <f>+SUMIF('по изворима и контима'!$D$12:$D$499,spisak!$C30,'по изворима и контима'!$K$12:$K$499)</f>
        <v>0</v>
      </c>
      <c r="K30" s="153">
        <f>+SUMIF('по изворима и контима'!$D$12:$D$499,spisak!$C30,'по изворима и контима'!$L$12:$L$499)</f>
        <v>0</v>
      </c>
      <c r="L30" s="153">
        <f>+SUMIF('по изворима и контима'!$D$12:$D$499,spisak!$C30,'по изворима и контима'!$M$12:$M$499)</f>
        <v>0</v>
      </c>
      <c r="M30" s="153">
        <f>+SUMIF('по изворима и контима'!$D$12:$D$499,spisak!$C30,'по изворима и контима'!$N$12:$N$499)</f>
        <v>0</v>
      </c>
      <c r="N30" s="153">
        <f>+SUMIF('по изворима и контима'!$D$12:$D$499,spisak!$C30,'по изворима и контима'!$O$12:$O$499)</f>
        <v>0</v>
      </c>
      <c r="O30" s="153">
        <f>+SUMIF('по изворима и контима'!$D$12:$D$499,spisak!$C30,'по изворима и контима'!$P$12:$P$499)</f>
        <v>0</v>
      </c>
      <c r="P30" s="64">
        <f t="shared" si="1"/>
        <v>20</v>
      </c>
    </row>
    <row r="31" spans="1:16" ht="15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6" ht="15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15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ht="20.25" customHeight="1" thickBot="1" x14ac:dyDescent="0.3">
      <c r="A34" s="110"/>
      <c r="B34" s="110"/>
      <c r="C34" s="111"/>
      <c r="D34" s="111"/>
      <c r="E34" s="111"/>
      <c r="F34" s="110"/>
      <c r="G34" s="110"/>
      <c r="H34" s="110"/>
      <c r="I34" s="110"/>
      <c r="J34" s="110"/>
      <c r="K34" s="110"/>
      <c r="L34" s="111"/>
      <c r="M34" s="111"/>
      <c r="N34" s="111"/>
      <c r="O34" s="110"/>
    </row>
    <row r="35" spans="1:15" ht="17.25" customHeight="1" x14ac:dyDescent="0.25">
      <c r="A35" s="110"/>
      <c r="B35" s="110"/>
      <c r="C35" s="113" t="s">
        <v>677</v>
      </c>
      <c r="D35" s="110"/>
      <c r="E35" s="110"/>
      <c r="F35" s="110"/>
      <c r="G35" s="110"/>
      <c r="H35" s="110"/>
      <c r="I35" s="112" t="s">
        <v>678</v>
      </c>
      <c r="J35" s="112"/>
      <c r="K35" s="110"/>
      <c r="L35" s="190" t="s">
        <v>676</v>
      </c>
      <c r="M35" s="190"/>
      <c r="N35" s="190"/>
      <c r="O35" s="110"/>
    </row>
    <row r="36" spans="1:15" ht="15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</sheetData>
  <sheetProtection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55" priority="71">
      <formula>#REF!&gt;0</formula>
    </cfRule>
  </conditionalFormatting>
  <conditionalFormatting sqref="M19:M30 N11:N30">
    <cfRule type="expression" dxfId="54" priority="67" stopIfTrue="1">
      <formula>#REF!&gt;0</formula>
    </cfRule>
  </conditionalFormatting>
  <conditionalFormatting sqref="M24:O30 M20:N30 M19 N11:O30">
    <cfRule type="expression" dxfId="53" priority="65" stopIfTrue="1">
      <formula>#REF!&gt;0</formula>
    </cfRule>
  </conditionalFormatting>
  <conditionalFormatting sqref="N24:O30 N20:N30 O11:O30">
    <cfRule type="expression" dxfId="52" priority="53" stopIfTrue="1">
      <formula>#REF!&gt;0</formula>
    </cfRule>
  </conditionalFormatting>
  <conditionalFormatting sqref="M15:N18 L19:L30 M11:M30">
    <cfRule type="expression" dxfId="51" priority="51">
      <formula>#REF!&gt;0</formula>
    </cfRule>
  </conditionalFormatting>
  <conditionalFormatting sqref="G6:H6">
    <cfRule type="expression" dxfId="50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horizontalDpi="4294967294" verticalDpi="4294967294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1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672</v>
      </c>
      <c r="B1" s="140">
        <v>0</v>
      </c>
      <c r="C1" s="54" t="s">
        <v>645</v>
      </c>
      <c r="D1" s="55" t="s">
        <v>646</v>
      </c>
      <c r="E1" s="56" t="s">
        <v>122</v>
      </c>
      <c r="F1" s="57" t="s">
        <v>729</v>
      </c>
    </row>
    <row r="2" spans="1:6" x14ac:dyDescent="0.25">
      <c r="A2" s="57" t="str">
        <f t="shared" ref="A2:A32" si="0">CONCATENATE(C2,D2)</f>
        <v>10600310</v>
      </c>
      <c r="B2" s="141" t="str">
        <f t="shared" ref="B2:B32" si="1">CONCATENATE(C2,D2,F2)</f>
        <v>106003101</v>
      </c>
      <c r="C2" s="142">
        <v>10600</v>
      </c>
      <c r="D2" s="142" t="s">
        <v>321</v>
      </c>
      <c r="E2" s="143" t="s">
        <v>647</v>
      </c>
      <c r="F2" s="57">
        <v>1</v>
      </c>
    </row>
    <row r="3" spans="1:6" x14ac:dyDescent="0.25">
      <c r="A3" s="57" t="str">
        <f t="shared" si="0"/>
        <v>10600310</v>
      </c>
      <c r="B3" s="141" t="str">
        <f t="shared" si="1"/>
        <v>106003102</v>
      </c>
      <c r="C3" s="142">
        <v>10600</v>
      </c>
      <c r="D3" s="142" t="s">
        <v>321</v>
      </c>
      <c r="E3" s="143" t="s">
        <v>648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1" t="str">
        <f t="shared" si="1"/>
        <v>106003103</v>
      </c>
      <c r="C4" s="142">
        <v>10600</v>
      </c>
      <c r="D4" s="142" t="s">
        <v>321</v>
      </c>
      <c r="E4" s="143" t="s">
        <v>740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1" t="str">
        <f t="shared" si="1"/>
        <v>500313101</v>
      </c>
      <c r="C5" s="142">
        <v>50031</v>
      </c>
      <c r="D5" s="142" t="s">
        <v>321</v>
      </c>
      <c r="E5" s="143" t="s">
        <v>649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1" t="str">
        <f t="shared" si="1"/>
        <v>105201101</v>
      </c>
      <c r="C6" s="142">
        <v>10520</v>
      </c>
      <c r="D6" s="142" t="s">
        <v>301</v>
      </c>
      <c r="E6" s="143" t="s">
        <v>650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1" t="str">
        <f t="shared" si="1"/>
        <v>105211101</v>
      </c>
      <c r="C7" s="142">
        <v>10521</v>
      </c>
      <c r="D7" s="142" t="s">
        <v>301</v>
      </c>
      <c r="E7" s="143" t="s">
        <v>652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1" t="str">
        <f t="shared" si="1"/>
        <v>105211102</v>
      </c>
      <c r="C8" s="142">
        <v>10521</v>
      </c>
      <c r="D8" s="142" t="s">
        <v>301</v>
      </c>
      <c r="E8" s="143" t="s">
        <v>654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1" t="str">
        <f t="shared" si="1"/>
        <v>105211103</v>
      </c>
      <c r="C9" s="142">
        <v>10521</v>
      </c>
      <c r="D9" s="142" t="s">
        <v>301</v>
      </c>
      <c r="E9" s="143" t="s">
        <v>653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1" t="str">
        <f t="shared" si="1"/>
        <v>105211104</v>
      </c>
      <c r="C10" s="142">
        <v>10521</v>
      </c>
      <c r="D10" s="142" t="s">
        <v>301</v>
      </c>
      <c r="E10" s="143" t="s">
        <v>655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1" t="str">
        <f t="shared" si="1"/>
        <v>105211105</v>
      </c>
      <c r="C11" s="142">
        <v>10521</v>
      </c>
      <c r="D11" s="142" t="s">
        <v>301</v>
      </c>
      <c r="E11" s="143" t="s">
        <v>734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1" t="str">
        <f t="shared" si="1"/>
        <v>105211106</v>
      </c>
      <c r="C12" s="142">
        <v>10521</v>
      </c>
      <c r="D12" s="142" t="s">
        <v>301</v>
      </c>
      <c r="E12" s="143" t="s">
        <v>735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1" t="str">
        <f t="shared" si="1"/>
        <v>105211107</v>
      </c>
      <c r="C13" s="142">
        <v>10521</v>
      </c>
      <c r="D13" s="142" t="s">
        <v>301</v>
      </c>
      <c r="E13" s="143" t="s">
        <v>736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1" t="str">
        <f t="shared" si="1"/>
        <v>105211108</v>
      </c>
      <c r="C14" s="142">
        <v>10521</v>
      </c>
      <c r="D14" s="142" t="s">
        <v>301</v>
      </c>
      <c r="E14" s="143" t="s">
        <v>737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1" t="str">
        <f t="shared" si="1"/>
        <v>105211109</v>
      </c>
      <c r="C15" s="142">
        <v>10521</v>
      </c>
      <c r="D15" s="142" t="s">
        <v>301</v>
      </c>
      <c r="E15" s="143" t="s">
        <v>738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1" t="str">
        <f t="shared" si="1"/>
        <v>1052111010</v>
      </c>
      <c r="C16" s="142">
        <v>10521</v>
      </c>
      <c r="D16" s="142" t="s">
        <v>301</v>
      </c>
      <c r="E16" s="143" t="s">
        <v>739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1" t="str">
        <f t="shared" si="1"/>
        <v>105221101</v>
      </c>
      <c r="C17" s="142">
        <v>10522</v>
      </c>
      <c r="D17" s="142" t="s">
        <v>301</v>
      </c>
      <c r="E17" s="143" t="s">
        <v>656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1" t="str">
        <f t="shared" si="1"/>
        <v>105231101</v>
      </c>
      <c r="C18" s="142">
        <v>10523</v>
      </c>
      <c r="D18" s="142" t="s">
        <v>301</v>
      </c>
      <c r="E18" s="143" t="s">
        <v>657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1" t="str">
        <f t="shared" si="1"/>
        <v>105231102</v>
      </c>
      <c r="C19" s="142">
        <v>10523</v>
      </c>
      <c r="D19" s="142" t="s">
        <v>301</v>
      </c>
      <c r="E19" s="143" t="s">
        <v>658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1" t="str">
        <f t="shared" si="1"/>
        <v>105231103</v>
      </c>
      <c r="C20" s="142">
        <v>10523</v>
      </c>
      <c r="D20" s="142" t="s">
        <v>301</v>
      </c>
      <c r="E20" s="143" t="s">
        <v>659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1" t="str">
        <f t="shared" si="1"/>
        <v>105231104</v>
      </c>
      <c r="C21" s="142">
        <v>10523</v>
      </c>
      <c r="D21" s="142" t="s">
        <v>301</v>
      </c>
      <c r="E21" s="143" t="s">
        <v>660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1" t="str">
        <f t="shared" si="1"/>
        <v>105231105</v>
      </c>
      <c r="C22" s="142">
        <v>10523</v>
      </c>
      <c r="D22" s="142" t="s">
        <v>301</v>
      </c>
      <c r="E22" s="143" t="s">
        <v>661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1" t="str">
        <f t="shared" si="1"/>
        <v>610402101</v>
      </c>
      <c r="C23" s="142">
        <v>61040</v>
      </c>
      <c r="D23" s="142" t="s">
        <v>317</v>
      </c>
      <c r="E23" s="143" t="s">
        <v>755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1" t="str">
        <f t="shared" si="1"/>
        <v>610402102</v>
      </c>
      <c r="C24" s="142">
        <v>61040</v>
      </c>
      <c r="D24" s="142" t="s">
        <v>317</v>
      </c>
      <c r="E24" s="143" t="s">
        <v>756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1" t="str">
        <f t="shared" si="1"/>
        <v>500432501</v>
      </c>
      <c r="C25" s="142">
        <v>50043</v>
      </c>
      <c r="D25" s="142" t="s">
        <v>319</v>
      </c>
      <c r="E25" s="143" t="s">
        <v>776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1" t="str">
        <f t="shared" si="1"/>
        <v>108104111</v>
      </c>
      <c r="C26" s="142">
        <v>10810</v>
      </c>
      <c r="D26" s="142" t="s">
        <v>330</v>
      </c>
      <c r="E26" s="143" t="s">
        <v>741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1" t="str">
        <f t="shared" si="1"/>
        <v>148104501</v>
      </c>
      <c r="C27" s="142">
        <v>14810</v>
      </c>
      <c r="D27" s="142" t="s">
        <v>340</v>
      </c>
      <c r="E27" s="143" t="s">
        <v>746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1" t="str">
        <f t="shared" si="1"/>
        <v>148104502</v>
      </c>
      <c r="C28" s="142">
        <v>14810</v>
      </c>
      <c r="D28" s="142" t="s">
        <v>340</v>
      </c>
      <c r="E28" s="143" t="s">
        <v>662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1" t="str">
        <f t="shared" si="1"/>
        <v>148104503</v>
      </c>
      <c r="C29" s="142">
        <v>14810</v>
      </c>
      <c r="D29" s="142" t="s">
        <v>340</v>
      </c>
      <c r="E29" s="143" t="s">
        <v>747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1" t="str">
        <f t="shared" si="1"/>
        <v>148104504</v>
      </c>
      <c r="C30" s="142">
        <v>14810</v>
      </c>
      <c r="D30" s="142" t="s">
        <v>340</v>
      </c>
      <c r="E30" s="143" t="s">
        <v>748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1" t="str">
        <f t="shared" si="1"/>
        <v>148104505</v>
      </c>
      <c r="C31" s="142">
        <v>14810</v>
      </c>
      <c r="D31" s="142" t="s">
        <v>340</v>
      </c>
      <c r="E31" s="143" t="s">
        <v>749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1" t="str">
        <f t="shared" si="1"/>
        <v>148104506</v>
      </c>
      <c r="C32" s="142">
        <v>14810</v>
      </c>
      <c r="D32" s="142" t="s">
        <v>340</v>
      </c>
      <c r="E32" s="143" t="s">
        <v>750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1" t="str">
        <f t="shared" ref="B33:B75" si="4">CONCATENATE(C33,D33,F33)</f>
        <v>148104507</v>
      </c>
      <c r="C33" s="142">
        <v>14810</v>
      </c>
      <c r="D33" s="142" t="s">
        <v>340</v>
      </c>
      <c r="E33" s="143" t="s">
        <v>751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1" t="str">
        <f t="shared" si="4"/>
        <v>148104508</v>
      </c>
      <c r="C34" s="142">
        <v>14810</v>
      </c>
      <c r="D34" s="142" t="s">
        <v>340</v>
      </c>
      <c r="E34" s="143" t="s">
        <v>752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1" t="str">
        <f t="shared" si="4"/>
        <v>148106201</v>
      </c>
      <c r="C35" s="142">
        <v>14810</v>
      </c>
      <c r="D35" s="142" t="s">
        <v>351</v>
      </c>
      <c r="E35" s="143" t="s">
        <v>753</v>
      </c>
      <c r="F35" s="57">
        <v>1</v>
      </c>
    </row>
    <row r="36" spans="1:6" x14ac:dyDescent="0.25">
      <c r="A36" s="57" t="str">
        <f t="shared" si="3"/>
        <v>14810620</v>
      </c>
      <c r="B36" s="141" t="str">
        <f t="shared" si="4"/>
        <v>148106202</v>
      </c>
      <c r="C36" s="142">
        <v>14810</v>
      </c>
      <c r="D36" s="142" t="s">
        <v>351</v>
      </c>
      <c r="E36" s="143" t="s">
        <v>754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1" t="str">
        <f t="shared" si="4"/>
        <v>103103301</v>
      </c>
      <c r="C37" s="142">
        <v>10310</v>
      </c>
      <c r="D37" s="142" t="s">
        <v>323</v>
      </c>
      <c r="E37" s="143" t="s">
        <v>757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1" t="str">
        <f t="shared" si="4"/>
        <v>103103302</v>
      </c>
      <c r="C38" s="142">
        <v>10310</v>
      </c>
      <c r="D38" s="142" t="s">
        <v>323</v>
      </c>
      <c r="E38" s="143" t="s">
        <v>758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1" t="str">
        <f t="shared" si="4"/>
        <v>103103303</v>
      </c>
      <c r="C39" s="142">
        <v>10310</v>
      </c>
      <c r="D39" s="142" t="s">
        <v>323</v>
      </c>
      <c r="E39" s="143" t="s">
        <v>759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1" t="str">
        <f t="shared" si="4"/>
        <v>103103304</v>
      </c>
      <c r="C40" s="142">
        <v>10310</v>
      </c>
      <c r="D40" s="142" t="s">
        <v>323</v>
      </c>
      <c r="E40" s="143" t="s">
        <v>760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1" t="str">
        <f t="shared" si="4"/>
        <v>103103305</v>
      </c>
      <c r="C41" s="142">
        <v>10310</v>
      </c>
      <c r="D41" s="142" t="s">
        <v>323</v>
      </c>
      <c r="E41" s="143" t="s">
        <v>730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1" t="str">
        <f t="shared" si="4"/>
        <v>103103306</v>
      </c>
      <c r="C42" s="142">
        <v>10310</v>
      </c>
      <c r="D42" s="142" t="s">
        <v>323</v>
      </c>
      <c r="E42" s="143" t="s">
        <v>663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1" t="str">
        <f t="shared" si="4"/>
        <v>103103307</v>
      </c>
      <c r="C43" s="142">
        <v>10310</v>
      </c>
      <c r="D43" s="142" t="s">
        <v>323</v>
      </c>
      <c r="E43" s="143" t="s">
        <v>664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1" t="str">
        <f t="shared" si="4"/>
        <v>103103308</v>
      </c>
      <c r="C44" s="142">
        <v>10310</v>
      </c>
      <c r="D44" s="142" t="s">
        <v>323</v>
      </c>
      <c r="E44" s="143" t="s">
        <v>761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1" t="str">
        <f t="shared" si="4"/>
        <v>103103309</v>
      </c>
      <c r="C45" s="142">
        <v>10310</v>
      </c>
      <c r="D45" s="142" t="s">
        <v>323</v>
      </c>
      <c r="E45" s="143" t="s">
        <v>665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1" t="str">
        <f t="shared" si="4"/>
        <v>1031033010</v>
      </c>
      <c r="C46" s="142">
        <v>10310</v>
      </c>
      <c r="D46" s="142" t="s">
        <v>323</v>
      </c>
      <c r="E46" s="143" t="s">
        <v>731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1" t="str">
        <f t="shared" si="4"/>
        <v>1031033011</v>
      </c>
      <c r="C47" s="142">
        <v>10310</v>
      </c>
      <c r="D47" s="142" t="s">
        <v>323</v>
      </c>
      <c r="E47" s="143" t="s">
        <v>762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1" t="str">
        <f t="shared" si="4"/>
        <v>1031033012</v>
      </c>
      <c r="C48" s="142">
        <v>10310</v>
      </c>
      <c r="D48" s="142" t="s">
        <v>323</v>
      </c>
      <c r="E48" s="143" t="s">
        <v>666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1" t="str">
        <f t="shared" si="4"/>
        <v>103113401</v>
      </c>
      <c r="C49" s="142">
        <v>10311</v>
      </c>
      <c r="D49" s="142" t="s">
        <v>325</v>
      </c>
      <c r="E49" s="143" t="s">
        <v>763</v>
      </c>
      <c r="F49" s="57">
        <f t="shared" si="2"/>
        <v>1</v>
      </c>
    </row>
    <row r="50" spans="1:6" x14ac:dyDescent="0.25">
      <c r="B50" s="141" t="str">
        <f t="shared" si="4"/>
        <v>103113402</v>
      </c>
      <c r="C50" s="142">
        <v>10311</v>
      </c>
      <c r="D50" s="142" t="s">
        <v>325</v>
      </c>
      <c r="E50" s="143" t="s">
        <v>764</v>
      </c>
      <c r="F50" s="57">
        <f t="shared" si="2"/>
        <v>2</v>
      </c>
    </row>
    <row r="51" spans="1:6" x14ac:dyDescent="0.25">
      <c r="B51" s="141" t="str">
        <f t="shared" si="4"/>
        <v>103113403</v>
      </c>
      <c r="C51" s="142">
        <v>10311</v>
      </c>
      <c r="D51" s="142" t="s">
        <v>325</v>
      </c>
      <c r="E51" s="143" t="s">
        <v>732</v>
      </c>
      <c r="F51" s="57">
        <f t="shared" si="2"/>
        <v>3</v>
      </c>
    </row>
    <row r="52" spans="1:6" x14ac:dyDescent="0.25">
      <c r="B52" s="141" t="str">
        <f t="shared" si="4"/>
        <v>103113404</v>
      </c>
      <c r="C52" s="142">
        <v>10311</v>
      </c>
      <c r="D52" s="142" t="s">
        <v>325</v>
      </c>
      <c r="E52" s="143" t="s">
        <v>765</v>
      </c>
      <c r="F52" s="57">
        <f t="shared" si="2"/>
        <v>4</v>
      </c>
    </row>
    <row r="53" spans="1:6" x14ac:dyDescent="0.25">
      <c r="B53" s="141" t="str">
        <f t="shared" si="4"/>
        <v>103113405</v>
      </c>
      <c r="C53" s="142">
        <v>10311</v>
      </c>
      <c r="D53" s="142" t="s">
        <v>325</v>
      </c>
      <c r="E53" s="143" t="s">
        <v>766</v>
      </c>
      <c r="F53" s="57">
        <f t="shared" si="2"/>
        <v>5</v>
      </c>
    </row>
    <row r="54" spans="1:6" x14ac:dyDescent="0.25">
      <c r="B54" s="141" t="str">
        <f t="shared" si="4"/>
        <v>103113406</v>
      </c>
      <c r="C54" s="142">
        <v>10311</v>
      </c>
      <c r="D54" s="142" t="s">
        <v>325</v>
      </c>
      <c r="E54" s="143" t="s">
        <v>767</v>
      </c>
      <c r="F54" s="57">
        <f t="shared" si="2"/>
        <v>6</v>
      </c>
    </row>
    <row r="55" spans="1:6" x14ac:dyDescent="0.25">
      <c r="B55" s="141" t="str">
        <f t="shared" si="4"/>
        <v>103113407</v>
      </c>
      <c r="C55" s="142">
        <v>10311</v>
      </c>
      <c r="D55" s="142" t="s">
        <v>325</v>
      </c>
      <c r="E55" s="143" t="s">
        <v>733</v>
      </c>
      <c r="F55" s="57">
        <f t="shared" si="2"/>
        <v>7</v>
      </c>
    </row>
    <row r="56" spans="1:6" x14ac:dyDescent="0.25">
      <c r="B56" s="141" t="str">
        <f t="shared" si="4"/>
        <v>103113408</v>
      </c>
      <c r="C56" s="142">
        <v>10311</v>
      </c>
      <c r="D56" s="142" t="s">
        <v>325</v>
      </c>
      <c r="E56" s="143" t="s">
        <v>768</v>
      </c>
      <c r="F56" s="57">
        <f t="shared" si="2"/>
        <v>8</v>
      </c>
    </row>
    <row r="57" spans="1:6" x14ac:dyDescent="0.25">
      <c r="B57" s="141" t="str">
        <f t="shared" si="4"/>
        <v>103113409</v>
      </c>
      <c r="C57" s="142">
        <v>10311</v>
      </c>
      <c r="D57" s="142" t="s">
        <v>325</v>
      </c>
      <c r="E57" s="143" t="s">
        <v>769</v>
      </c>
      <c r="F57" s="57">
        <f t="shared" si="2"/>
        <v>9</v>
      </c>
    </row>
    <row r="58" spans="1:6" x14ac:dyDescent="0.25">
      <c r="B58" s="141" t="str">
        <f t="shared" si="4"/>
        <v>148404201</v>
      </c>
      <c r="C58" s="142">
        <v>14840</v>
      </c>
      <c r="D58" s="142" t="s">
        <v>334</v>
      </c>
      <c r="E58" s="143" t="s">
        <v>770</v>
      </c>
      <c r="F58" s="57">
        <f t="shared" si="2"/>
        <v>1</v>
      </c>
    </row>
    <row r="59" spans="1:6" x14ac:dyDescent="0.25">
      <c r="B59" s="141" t="str">
        <f t="shared" si="4"/>
        <v>148404202</v>
      </c>
      <c r="C59" s="142">
        <v>14840</v>
      </c>
      <c r="D59" s="142" t="s">
        <v>334</v>
      </c>
      <c r="E59" s="143" t="s">
        <v>771</v>
      </c>
      <c r="F59" s="57">
        <f t="shared" si="2"/>
        <v>2</v>
      </c>
    </row>
    <row r="60" spans="1:6" x14ac:dyDescent="0.25">
      <c r="B60" s="141" t="str">
        <f t="shared" si="4"/>
        <v>500466301</v>
      </c>
      <c r="C60" s="142">
        <v>50046</v>
      </c>
      <c r="D60" s="142" t="s">
        <v>353</v>
      </c>
      <c r="E60" s="143" t="s">
        <v>772</v>
      </c>
      <c r="F60" s="57">
        <f t="shared" si="2"/>
        <v>1</v>
      </c>
    </row>
    <row r="61" spans="1:6" x14ac:dyDescent="0.25">
      <c r="B61" s="141" t="str">
        <f t="shared" si="4"/>
        <v>500466302</v>
      </c>
      <c r="C61" s="142">
        <v>50046</v>
      </c>
      <c r="D61" s="142" t="s">
        <v>353</v>
      </c>
      <c r="E61" s="143" t="s">
        <v>667</v>
      </c>
      <c r="F61" s="57">
        <f t="shared" si="2"/>
        <v>2</v>
      </c>
    </row>
    <row r="62" spans="1:6" x14ac:dyDescent="0.25">
      <c r="B62" s="141" t="str">
        <f t="shared" si="4"/>
        <v>500466303</v>
      </c>
      <c r="C62" s="142">
        <v>50046</v>
      </c>
      <c r="D62" s="142" t="s">
        <v>353</v>
      </c>
      <c r="E62" s="143" t="s">
        <v>773</v>
      </c>
      <c r="F62" s="57">
        <f t="shared" si="2"/>
        <v>3</v>
      </c>
    </row>
    <row r="63" spans="1:6" x14ac:dyDescent="0.25">
      <c r="B63" s="141" t="str">
        <f t="shared" si="4"/>
        <v>500466304</v>
      </c>
      <c r="C63" s="142">
        <v>50046</v>
      </c>
      <c r="D63" s="142" t="s">
        <v>353</v>
      </c>
      <c r="E63" s="143" t="s">
        <v>774</v>
      </c>
      <c r="F63" s="57">
        <f t="shared" si="2"/>
        <v>4</v>
      </c>
    </row>
    <row r="64" spans="1:6" x14ac:dyDescent="0.25">
      <c r="B64" s="141" t="str">
        <f t="shared" si="4"/>
        <v>148464201</v>
      </c>
      <c r="C64" s="142">
        <v>14846</v>
      </c>
      <c r="D64" s="142" t="s">
        <v>334</v>
      </c>
      <c r="E64" s="143" t="s">
        <v>775</v>
      </c>
      <c r="F64" s="57">
        <f t="shared" si="2"/>
        <v>1</v>
      </c>
    </row>
    <row r="65" spans="2:6" x14ac:dyDescent="0.25">
      <c r="B65" s="141" t="str">
        <f t="shared" si="4"/>
        <v>148474201</v>
      </c>
      <c r="C65" s="142">
        <v>14847</v>
      </c>
      <c r="D65" s="142" t="s">
        <v>334</v>
      </c>
      <c r="E65" s="143" t="s">
        <v>668</v>
      </c>
      <c r="F65" s="57">
        <f t="shared" ref="F65:F75" si="5">+IF(C65=C64,+F64+1,1)</f>
        <v>1</v>
      </c>
    </row>
    <row r="66" spans="2:6" x14ac:dyDescent="0.25">
      <c r="B66" s="141" t="str">
        <f t="shared" si="4"/>
        <v>118018201</v>
      </c>
      <c r="C66" s="142">
        <v>11801</v>
      </c>
      <c r="D66" s="142" t="s">
        <v>359</v>
      </c>
      <c r="E66" s="143" t="s">
        <v>742</v>
      </c>
      <c r="F66" s="57">
        <f t="shared" si="5"/>
        <v>1</v>
      </c>
    </row>
    <row r="67" spans="2:6" x14ac:dyDescent="0.25">
      <c r="B67" s="141" t="str">
        <f t="shared" si="4"/>
        <v>118018202</v>
      </c>
      <c r="C67" s="142">
        <v>11801</v>
      </c>
      <c r="D67" s="142" t="s">
        <v>359</v>
      </c>
      <c r="E67" s="143" t="s">
        <v>743</v>
      </c>
      <c r="F67" s="57">
        <f t="shared" si="5"/>
        <v>2</v>
      </c>
    </row>
    <row r="68" spans="2:6" x14ac:dyDescent="0.25">
      <c r="B68" s="141" t="str">
        <f t="shared" si="4"/>
        <v>138008101</v>
      </c>
      <c r="C68" s="142">
        <v>13800</v>
      </c>
      <c r="D68" s="142" t="s">
        <v>357</v>
      </c>
      <c r="E68" s="143" t="s">
        <v>669</v>
      </c>
      <c r="F68" s="57">
        <f t="shared" si="5"/>
        <v>1</v>
      </c>
    </row>
    <row r="69" spans="2:6" x14ac:dyDescent="0.25">
      <c r="B69" s="141" t="str">
        <f t="shared" si="4"/>
        <v>138008102</v>
      </c>
      <c r="C69" s="142">
        <v>13800</v>
      </c>
      <c r="D69" s="142" t="s">
        <v>357</v>
      </c>
      <c r="E69" s="143" t="s">
        <v>744</v>
      </c>
      <c r="F69" s="57">
        <f t="shared" si="5"/>
        <v>2</v>
      </c>
    </row>
    <row r="70" spans="2:6" x14ac:dyDescent="0.25">
      <c r="B70" s="141" t="str">
        <f t="shared" si="4"/>
        <v>138008103</v>
      </c>
      <c r="C70" s="142">
        <v>13800</v>
      </c>
      <c r="D70" s="142" t="s">
        <v>357</v>
      </c>
      <c r="E70" s="143" t="s">
        <v>745</v>
      </c>
      <c r="F70" s="57">
        <f t="shared" si="5"/>
        <v>3</v>
      </c>
    </row>
    <row r="71" spans="2:6" x14ac:dyDescent="0.25">
      <c r="B71" s="141" t="str">
        <f t="shared" si="4"/>
        <v>500258101</v>
      </c>
      <c r="C71" s="142">
        <v>50025</v>
      </c>
      <c r="D71" s="142" t="s">
        <v>357</v>
      </c>
      <c r="E71" s="143" t="s">
        <v>669</v>
      </c>
      <c r="F71" s="57">
        <f t="shared" si="5"/>
        <v>1</v>
      </c>
    </row>
    <row r="72" spans="2:6" x14ac:dyDescent="0.25">
      <c r="B72" s="141" t="str">
        <f t="shared" si="4"/>
        <v>500258102</v>
      </c>
      <c r="C72" s="142">
        <v>50025</v>
      </c>
      <c r="D72" s="142" t="s">
        <v>357</v>
      </c>
      <c r="E72" s="143" t="s">
        <v>745</v>
      </c>
      <c r="F72" s="57">
        <f t="shared" si="5"/>
        <v>2</v>
      </c>
    </row>
    <row r="73" spans="2:6" x14ac:dyDescent="0.25">
      <c r="B73" s="141" t="str">
        <f t="shared" si="4"/>
        <v>148304731</v>
      </c>
      <c r="C73" s="142">
        <v>14830</v>
      </c>
      <c r="D73" s="142" t="s">
        <v>343</v>
      </c>
      <c r="E73" s="143" t="s">
        <v>651</v>
      </c>
      <c r="F73" s="57">
        <f t="shared" si="5"/>
        <v>1</v>
      </c>
    </row>
    <row r="74" spans="2:6" x14ac:dyDescent="0.25">
      <c r="B74" s="141" t="str">
        <f t="shared" si="4"/>
        <v>413003601</v>
      </c>
      <c r="C74" s="142">
        <v>41300</v>
      </c>
      <c r="D74" s="142" t="s">
        <v>327</v>
      </c>
      <c r="E74" s="143" t="s">
        <v>670</v>
      </c>
      <c r="F74" s="57">
        <f t="shared" si="5"/>
        <v>1</v>
      </c>
    </row>
    <row r="75" spans="2:6" x14ac:dyDescent="0.25">
      <c r="B75" s="141" t="str">
        <f t="shared" si="4"/>
        <v>411001301</v>
      </c>
      <c r="C75" s="142">
        <v>41100</v>
      </c>
      <c r="D75" s="142" t="s">
        <v>307</v>
      </c>
      <c r="E75" s="143" t="s">
        <v>671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39" customWidth="1"/>
    <col min="15" max="15" width="15.7109375" customWidth="1"/>
  </cols>
  <sheetData>
    <row r="1" spans="1:18" ht="15.75" thickBot="1" x14ac:dyDescent="0.3">
      <c r="A1">
        <f>+COUNTIF('по изворима и контима'!G12:G499,"&gt;0")</f>
        <v>0</v>
      </c>
      <c r="O1" s="121">
        <f>IF(+SUM('по изворима и контима'!J12:P499)&lt;&gt;SUM(O4:O647),111,0)</f>
        <v>0</v>
      </c>
    </row>
    <row r="2" spans="1:18" ht="15.75" thickBot="1" x14ac:dyDescent="0.3">
      <c r="O2" s="126" t="str">
        <f>IF(+SUM(O4:O647)=SUM('по изворима и контима'!J12:P500),"OK-sve je učitano","PAŽNJA-nije sve učitano - zovi administratora")</f>
        <v>OK-sve je učitano</v>
      </c>
      <c r="P2" s="123"/>
      <c r="Q2" s="123"/>
      <c r="R2" s="124"/>
    </row>
    <row r="3" spans="1:18" x14ac:dyDescent="0.25">
      <c r="A3" t="s">
        <v>718</v>
      </c>
      <c r="B3" t="s">
        <v>721</v>
      </c>
      <c r="C3" t="s">
        <v>719</v>
      </c>
      <c r="D3" t="s">
        <v>720</v>
      </c>
      <c r="E3" t="s">
        <v>792</v>
      </c>
      <c r="F3" t="s">
        <v>122</v>
      </c>
      <c r="G3" t="s">
        <v>788</v>
      </c>
      <c r="H3" t="s">
        <v>789</v>
      </c>
      <c r="I3" t="s">
        <v>458</v>
      </c>
      <c r="J3" t="s">
        <v>459</v>
      </c>
      <c r="K3" t="s">
        <v>722</v>
      </c>
      <c r="L3" t="s">
        <v>790</v>
      </c>
      <c r="M3" t="s">
        <v>791</v>
      </c>
      <c r="N3" s="139" t="s">
        <v>723</v>
      </c>
      <c r="O3" s="125" t="s">
        <v>724</v>
      </c>
    </row>
    <row r="4" spans="1:18" x14ac:dyDescent="0.25">
      <c r="A4">
        <f>+IF(ISBLANK('по изворима и контима'!D12)=TRUE,0,VALUE(1))</f>
        <v>0</v>
      </c>
      <c r="B4">
        <f>+IF(A1&gt;0,1,0)</f>
        <v>0</v>
      </c>
      <c r="C4" s="120">
        <f>IF(A4=0,0,+spisak!A$4)</f>
        <v>0</v>
      </c>
      <c r="D4">
        <f>IF(A4=0,0,+spisak!C$4)</f>
        <v>0</v>
      </c>
      <c r="E4" s="158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39">
        <f>+IF(A4=0,0,"do 2015")</f>
        <v>0</v>
      </c>
      <c r="O4" s="121">
        <f>IF(A4=0,0,+VLOOKUP($A4,'по изворима и контима'!$A$12:L$499,COLUMN('по изворима и контима'!J:J),FALSE))</f>
        <v>0</v>
      </c>
    </row>
    <row r="5" spans="1:18" x14ac:dyDescent="0.25">
      <c r="A5">
        <f t="shared" ref="A5:A10" si="0">+A4</f>
        <v>0</v>
      </c>
      <c r="B5">
        <f>+IF(A5&gt;0,+B4+1,0)</f>
        <v>0</v>
      </c>
      <c r="C5" s="120">
        <f>IF(A5=0,0,+spisak!A$4)</f>
        <v>0</v>
      </c>
      <c r="D5">
        <f>IF(A5=0,0,+spisak!C$4)</f>
        <v>0</v>
      </c>
      <c r="E5" s="158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39">
        <f>+IF(A5=0,0,"2016-plan")</f>
        <v>0</v>
      </c>
      <c r="O5" s="121">
        <f>IF(A5=0,0,+VLOOKUP($A5,'по изворима и контима'!$A$12:R$499,COLUMN('по изворима и контима'!K:K),FALSE))</f>
        <v>0</v>
      </c>
    </row>
    <row r="6" spans="1:18" x14ac:dyDescent="0.25">
      <c r="A6">
        <f t="shared" si="0"/>
        <v>0</v>
      </c>
      <c r="B6">
        <f t="shared" ref="B6:B71" si="1">+IF(A6&gt;0,+B5+1,0)</f>
        <v>0</v>
      </c>
      <c r="C6" s="120">
        <f>IF(A6=0,0,+spisak!A$4)</f>
        <v>0</v>
      </c>
      <c r="D6">
        <f>IF(A6=0,0,+spisak!C$4)</f>
        <v>0</v>
      </c>
      <c r="E6" s="158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39">
        <f>+IF(A6=0,0,"2016-procena")</f>
        <v>0</v>
      </c>
      <c r="O6" s="121">
        <f>IF(A6=0,0,+VLOOKUP($A6,'по изворима и контима'!$A$12:R$499,COLUMN('по изворима и контима'!L:L),FALSE))</f>
        <v>0</v>
      </c>
    </row>
    <row r="7" spans="1:18" x14ac:dyDescent="0.25">
      <c r="A7">
        <f t="shared" si="0"/>
        <v>0</v>
      </c>
      <c r="B7">
        <f t="shared" si="1"/>
        <v>0</v>
      </c>
      <c r="C7" s="120">
        <f>IF(A7=0,0,+spisak!A$4)</f>
        <v>0</v>
      </c>
      <c r="D7">
        <f>IF(A7=0,0,+spisak!C$4)</f>
        <v>0</v>
      </c>
      <c r="E7" s="158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39">
        <f>+IF(A7=0,0,"2017")</f>
        <v>0</v>
      </c>
      <c r="O7" s="121">
        <f>IF(A7=0,0,+VLOOKUP($A7,'по изворима и контима'!$A$12:R$499,COLUMN('по изворима и контима'!M:M),FALSE))</f>
        <v>0</v>
      </c>
    </row>
    <row r="8" spans="1:18" x14ac:dyDescent="0.25">
      <c r="A8">
        <f t="shared" si="0"/>
        <v>0</v>
      </c>
      <c r="B8">
        <f t="shared" si="1"/>
        <v>0</v>
      </c>
      <c r="C8" s="120">
        <f>IF(A8=0,0,+spisak!A$4)</f>
        <v>0</v>
      </c>
      <c r="D8">
        <f>IF(A8=0,0,+spisak!C$4)</f>
        <v>0</v>
      </c>
      <c r="E8" s="158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39">
        <f>+IF(A8=0,0,"2018")</f>
        <v>0</v>
      </c>
      <c r="O8" s="121">
        <f>IF(C8=0,0,+VLOOKUP($A8,'по изворима и контима'!$A$12:R$499,COLUMN('по изворима и контима'!N:N),FALSE))</f>
        <v>0</v>
      </c>
    </row>
    <row r="9" spans="1:18" x14ac:dyDescent="0.25">
      <c r="A9">
        <f t="shared" si="0"/>
        <v>0</v>
      </c>
      <c r="B9">
        <f t="shared" si="1"/>
        <v>0</v>
      </c>
      <c r="C9" s="120">
        <f>IF(A9=0,0,+spisak!A$4)</f>
        <v>0</v>
      </c>
      <c r="D9">
        <f>IF(A9=0,0,+spisak!C$4)</f>
        <v>0</v>
      </c>
      <c r="E9" s="158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39">
        <f>+IF(A9=0,0,"2019")</f>
        <v>0</v>
      </c>
      <c r="O9" s="121">
        <f>IF(C9=0,0,+VLOOKUP($A9,'по изворима и контима'!$A$12:R$499,COLUMN('по изворима и контима'!O:O),FALSE))</f>
        <v>0</v>
      </c>
    </row>
    <row r="10" spans="1:18" x14ac:dyDescent="0.25">
      <c r="A10">
        <f t="shared" si="0"/>
        <v>0</v>
      </c>
      <c r="B10">
        <f t="shared" si="1"/>
        <v>0</v>
      </c>
      <c r="C10" s="120">
        <f>IF(A10=0,0,+spisak!A$4)</f>
        <v>0</v>
      </c>
      <c r="D10">
        <f>IF(A10=0,0,+spisak!C$4)</f>
        <v>0</v>
      </c>
      <c r="E10" s="158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39">
        <f>+IF(A10=0,0,"nakon 2019")</f>
        <v>0</v>
      </c>
      <c r="O10" s="121">
        <f>IF(C10=0,0,+VLOOKUP($A10,'по изворима и контима'!$A$12:R$499,COLUMN('по изворима и контима'!P:P),FALSE))</f>
        <v>0</v>
      </c>
    </row>
    <row r="11" spans="1:18" x14ac:dyDescent="0.25">
      <c r="A11">
        <f>+IF(MAX(A$4:A8)&gt;=A$1,0,MAX(A$4:A8)+1)</f>
        <v>0</v>
      </c>
      <c r="B11">
        <f t="shared" si="1"/>
        <v>0</v>
      </c>
      <c r="C11" s="120">
        <f>IF(A11=0,0,+spisak!A$4)</f>
        <v>0</v>
      </c>
      <c r="D11">
        <f>IF(A11=0,0,+spisak!C$4)</f>
        <v>0</v>
      </c>
      <c r="E11" s="158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39">
        <f t="shared" ref="N11" si="2">+IF(A11=0,0,"do 2015")</f>
        <v>0</v>
      </c>
      <c r="O11" s="121">
        <f>IF(A11=0,0,+VLOOKUP($A11,'по изворима и контима'!$A$12:L$499,COLUMN('по изворима и контима'!J:J),FALSE))</f>
        <v>0</v>
      </c>
    </row>
    <row r="12" spans="1:18" x14ac:dyDescent="0.25">
      <c r="A12">
        <f>+A11</f>
        <v>0</v>
      </c>
      <c r="B12">
        <f t="shared" si="1"/>
        <v>0</v>
      </c>
      <c r="C12" s="120">
        <f>IF(A12=0,0,+spisak!A$4)</f>
        <v>0</v>
      </c>
      <c r="D12">
        <f>IF(A12=0,0,+spisak!C$4)</f>
        <v>0</v>
      </c>
      <c r="E12" s="158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39">
        <f t="shared" ref="N12" si="3">+IF(A12=0,0,"2016-plan")</f>
        <v>0</v>
      </c>
      <c r="O12" s="121">
        <f>IF(A12=0,0,+VLOOKUP($A12,'по изворима и контима'!$A$12:R$499,COLUMN('по изворима и контима'!K:K),FALSE))</f>
        <v>0</v>
      </c>
    </row>
    <row r="13" spans="1:18" x14ac:dyDescent="0.25">
      <c r="A13">
        <f t="shared" ref="A13:A24" si="4">+A12</f>
        <v>0</v>
      </c>
      <c r="B13">
        <f t="shared" si="1"/>
        <v>0</v>
      </c>
      <c r="C13" s="120">
        <f>IF(A13=0,0,+spisak!A$4)</f>
        <v>0</v>
      </c>
      <c r="D13">
        <f>IF(A13=0,0,+spisak!C$4)</f>
        <v>0</v>
      </c>
      <c r="E13" s="158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39">
        <f t="shared" ref="N13" si="5">+IF(A13=0,0,"2016-procena")</f>
        <v>0</v>
      </c>
      <c r="O13" s="121">
        <f>IF(A13=0,0,+VLOOKUP($A13,'по изворима и контима'!$A$12:R$499,COLUMN('по изворима и контима'!L:L),FALSE))</f>
        <v>0</v>
      </c>
    </row>
    <row r="14" spans="1:18" x14ac:dyDescent="0.25">
      <c r="A14">
        <f t="shared" si="4"/>
        <v>0</v>
      </c>
      <c r="B14">
        <f t="shared" si="1"/>
        <v>0</v>
      </c>
      <c r="C14" s="120">
        <f>IF(A14=0,0,+spisak!A$4)</f>
        <v>0</v>
      </c>
      <c r="D14">
        <f>IF(A14=0,0,+spisak!C$4)</f>
        <v>0</v>
      </c>
      <c r="E14" s="158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39">
        <f t="shared" ref="N14" si="6">+IF(A14=0,0,"2017")</f>
        <v>0</v>
      </c>
      <c r="O14" s="121">
        <f>IF(A14=0,0,+VLOOKUP($A14,'по изворима и контима'!$A$12:R$499,COLUMN('по изворима и контима'!M:M),FALSE))</f>
        <v>0</v>
      </c>
    </row>
    <row r="15" spans="1:18" x14ac:dyDescent="0.25">
      <c r="A15">
        <f t="shared" si="4"/>
        <v>0</v>
      </c>
      <c r="B15">
        <f t="shared" si="1"/>
        <v>0</v>
      </c>
      <c r="C15" s="120">
        <f>IF(A15=0,0,+spisak!A$4)</f>
        <v>0</v>
      </c>
      <c r="D15">
        <f>IF(A15=0,0,+spisak!C$4)</f>
        <v>0</v>
      </c>
      <c r="E15" s="158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39">
        <f t="shared" ref="N15" si="7">+IF(A15=0,0,"2018")</f>
        <v>0</v>
      </c>
      <c r="O15" s="121">
        <f>IF(C15=0,0,+VLOOKUP($A15,'по изворима и контима'!$A$12:R$499,COLUMN('по изворима и контима'!N:N),FALSE))</f>
        <v>0</v>
      </c>
    </row>
    <row r="16" spans="1:18" x14ac:dyDescent="0.25">
      <c r="A16">
        <f t="shared" si="4"/>
        <v>0</v>
      </c>
      <c r="B16">
        <f t="shared" si="1"/>
        <v>0</v>
      </c>
      <c r="C16" s="120">
        <f>IF(A16=0,0,+spisak!A$4)</f>
        <v>0</v>
      </c>
      <c r="D16">
        <f>IF(A16=0,0,+spisak!C$4)</f>
        <v>0</v>
      </c>
      <c r="E16" s="158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39">
        <f t="shared" ref="N16" si="8">+IF(A16=0,0,"2019")</f>
        <v>0</v>
      </c>
      <c r="O16" s="121">
        <f>IF(C16=0,0,+VLOOKUP($A16,'по изворима и контима'!$A$12:R$499,COLUMN('по изворима и контима'!O:O),FALSE))</f>
        <v>0</v>
      </c>
    </row>
    <row r="17" spans="1:15" x14ac:dyDescent="0.25">
      <c r="A17">
        <f t="shared" si="4"/>
        <v>0</v>
      </c>
      <c r="B17">
        <f t="shared" si="1"/>
        <v>0</v>
      </c>
      <c r="C17" s="120">
        <f>IF(A17=0,0,+spisak!A$4)</f>
        <v>0</v>
      </c>
      <c r="D17">
        <f>IF(A17=0,0,+spisak!C$4)</f>
        <v>0</v>
      </c>
      <c r="E17" s="158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39">
        <f t="shared" ref="N17" si="9">+IF(A17=0,0,"nakon 2019")</f>
        <v>0</v>
      </c>
      <c r="O17" s="121">
        <f>IF(C17=0,0,+VLOOKUP($A17,'по изворима и контима'!$A$12:R$499,COLUMN('по изворима и контима'!P:P),FALSE))</f>
        <v>0</v>
      </c>
    </row>
    <row r="18" spans="1:15" x14ac:dyDescent="0.25">
      <c r="A18">
        <f>+IF(MAX(A$4:A15)&gt;=A$1,0,MAX(A$4:A15)+1)</f>
        <v>0</v>
      </c>
      <c r="B18">
        <f t="shared" si="1"/>
        <v>0</v>
      </c>
      <c r="C18" s="120">
        <f>IF(A18=0,0,+spisak!A$4)</f>
        <v>0</v>
      </c>
      <c r="D18">
        <f>IF(A18=0,0,+spisak!C$4)</f>
        <v>0</v>
      </c>
      <c r="E18" s="158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39">
        <f t="shared" ref="N18" si="10">+IF(A18=0,0,"do 2015")</f>
        <v>0</v>
      </c>
      <c r="O18" s="121">
        <f>IF(A18=0,0,+VLOOKUP($A18,'по изворима и контима'!$A$12:L$499,COLUMN('по изворима и контима'!J:J),FALSE))</f>
        <v>0</v>
      </c>
    </row>
    <row r="19" spans="1:15" x14ac:dyDescent="0.25">
      <c r="A19">
        <f>+A18</f>
        <v>0</v>
      </c>
      <c r="B19">
        <f t="shared" si="1"/>
        <v>0</v>
      </c>
      <c r="C19" s="120">
        <f>IF(A19=0,0,+spisak!A$4)</f>
        <v>0</v>
      </c>
      <c r="D19">
        <f>IF(A19=0,0,+spisak!C$4)</f>
        <v>0</v>
      </c>
      <c r="E19" s="158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39">
        <f t="shared" ref="N19" si="11">+IF(A19=0,0,"2016-plan")</f>
        <v>0</v>
      </c>
      <c r="O19" s="121">
        <f>IF(A19=0,0,+VLOOKUP($A19,'по изворима и контима'!$A$12:R$499,COLUMN('по изворима и контима'!K:K),FALSE))</f>
        <v>0</v>
      </c>
    </row>
    <row r="20" spans="1:15" x14ac:dyDescent="0.25">
      <c r="A20">
        <f t="shared" si="4"/>
        <v>0</v>
      </c>
      <c r="B20">
        <f t="shared" si="1"/>
        <v>0</v>
      </c>
      <c r="C20" s="120">
        <f>IF(A20=0,0,+spisak!A$4)</f>
        <v>0</v>
      </c>
      <c r="D20">
        <f>IF(A20=0,0,+spisak!C$4)</f>
        <v>0</v>
      </c>
      <c r="E20" s="158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39">
        <f t="shared" ref="N20" si="12">+IF(A20=0,0,"2016-procena")</f>
        <v>0</v>
      </c>
      <c r="O20" s="121">
        <f>IF(A20=0,0,+VLOOKUP($A20,'по изворима и контима'!$A$12:R$499,COLUMN('по изворима и контима'!L:L),FALSE))</f>
        <v>0</v>
      </c>
    </row>
    <row r="21" spans="1:15" x14ac:dyDescent="0.25">
      <c r="A21">
        <f t="shared" si="4"/>
        <v>0</v>
      </c>
      <c r="B21">
        <f t="shared" si="1"/>
        <v>0</v>
      </c>
      <c r="C21" s="120">
        <f>IF(A21=0,0,+spisak!A$4)</f>
        <v>0</v>
      </c>
      <c r="D21">
        <f>IF(A21=0,0,+spisak!C$4)</f>
        <v>0</v>
      </c>
      <c r="E21" s="158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39">
        <f t="shared" ref="N21" si="13">+IF(A21=0,0,"2017")</f>
        <v>0</v>
      </c>
      <c r="O21" s="121">
        <f>IF(A21=0,0,+VLOOKUP($A21,'по изворима и контима'!$A$12:R$499,COLUMN('по изворима и контима'!M:M),FALSE))</f>
        <v>0</v>
      </c>
    </row>
    <row r="22" spans="1:15" x14ac:dyDescent="0.25">
      <c r="A22">
        <f t="shared" si="4"/>
        <v>0</v>
      </c>
      <c r="B22">
        <f t="shared" si="1"/>
        <v>0</v>
      </c>
      <c r="C22" s="120">
        <f>IF(A22=0,0,+spisak!A$4)</f>
        <v>0</v>
      </c>
      <c r="D22">
        <f>IF(A22=0,0,+spisak!C$4)</f>
        <v>0</v>
      </c>
      <c r="E22" s="158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39">
        <f t="shared" ref="N22" si="14">+IF(A22=0,0,"2018")</f>
        <v>0</v>
      </c>
      <c r="O22" s="121">
        <f>IF(C22=0,0,+VLOOKUP($A22,'по изворима и контима'!$A$12:R$499,COLUMN('по изворима и контима'!N:N),FALSE))</f>
        <v>0</v>
      </c>
    </row>
    <row r="23" spans="1:15" x14ac:dyDescent="0.25">
      <c r="A23">
        <f t="shared" si="4"/>
        <v>0</v>
      </c>
      <c r="B23">
        <f t="shared" si="1"/>
        <v>0</v>
      </c>
      <c r="C23" s="120">
        <f>IF(A23=0,0,+spisak!A$4)</f>
        <v>0</v>
      </c>
      <c r="D23">
        <f>IF(A23=0,0,+spisak!C$4)</f>
        <v>0</v>
      </c>
      <c r="E23" s="158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39">
        <f t="shared" ref="N23" si="15">+IF(A23=0,0,"2019")</f>
        <v>0</v>
      </c>
      <c r="O23" s="121">
        <f>IF(C23=0,0,+VLOOKUP($A23,'по изворима и контима'!$A$12:R$499,COLUMN('по изворима и контима'!O:O),FALSE))</f>
        <v>0</v>
      </c>
    </row>
    <row r="24" spans="1:15" x14ac:dyDescent="0.25">
      <c r="A24">
        <f t="shared" si="4"/>
        <v>0</v>
      </c>
      <c r="B24">
        <f t="shared" si="1"/>
        <v>0</v>
      </c>
      <c r="C24" s="120">
        <f>IF(A24=0,0,+spisak!A$4)</f>
        <v>0</v>
      </c>
      <c r="D24">
        <f>IF(A24=0,0,+spisak!C$4)</f>
        <v>0</v>
      </c>
      <c r="E24" s="158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39">
        <f t="shared" ref="N24" si="16">+IF(A24=0,0,"nakon 2019")</f>
        <v>0</v>
      </c>
      <c r="O24" s="121">
        <f>IF(C24=0,0,+VLOOKUP($A24,'по изворима и контима'!$A$12:R$499,COLUMN('по изворима и контима'!P:P),FALSE))</f>
        <v>0</v>
      </c>
    </row>
    <row r="25" spans="1:15" x14ac:dyDescent="0.25">
      <c r="A25">
        <f>+IF(MAX(A$4:A22)&gt;=A$1,0,MAX(A$4:A22)+1)</f>
        <v>0</v>
      </c>
      <c r="B25">
        <f t="shared" si="1"/>
        <v>0</v>
      </c>
      <c r="C25" s="120">
        <f>IF(A25=0,0,+spisak!A$4)</f>
        <v>0</v>
      </c>
      <c r="D25">
        <f>IF(A25=0,0,+spisak!C$4)</f>
        <v>0</v>
      </c>
      <c r="E25" s="158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39">
        <f t="shared" ref="N25" si="17">+IF(A25=0,0,"do 2015")</f>
        <v>0</v>
      </c>
      <c r="O25" s="121">
        <f>IF(A25=0,0,+VLOOKUP($A25,'по изворима и контима'!$A$12:L$499,COLUMN('по изворима и контима'!J:J),FALSE))</f>
        <v>0</v>
      </c>
    </row>
    <row r="26" spans="1:15" x14ac:dyDescent="0.25">
      <c r="A26">
        <f t="shared" ref="A26:A31" si="18">+A25</f>
        <v>0</v>
      </c>
      <c r="B26">
        <f t="shared" si="1"/>
        <v>0</v>
      </c>
      <c r="C26" s="120">
        <f>IF(A26=0,0,+spisak!A$4)</f>
        <v>0</v>
      </c>
      <c r="D26">
        <f>IF(A26=0,0,+spisak!C$4)</f>
        <v>0</v>
      </c>
      <c r="E26" s="158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39">
        <f t="shared" ref="N26" si="19">+IF(A26=0,0,"2016-plan")</f>
        <v>0</v>
      </c>
      <c r="O26" s="121">
        <f>IF(A26=0,0,+VLOOKUP($A26,'по изворима и контима'!$A$12:R$499,COLUMN('по изворима и контима'!K:K),FALSE))</f>
        <v>0</v>
      </c>
    </row>
    <row r="27" spans="1:15" x14ac:dyDescent="0.25">
      <c r="A27">
        <f t="shared" si="18"/>
        <v>0</v>
      </c>
      <c r="B27">
        <f t="shared" si="1"/>
        <v>0</v>
      </c>
      <c r="C27" s="120">
        <f>IF(A27=0,0,+spisak!A$4)</f>
        <v>0</v>
      </c>
      <c r="D27">
        <f>IF(A27=0,0,+spisak!C$4)</f>
        <v>0</v>
      </c>
      <c r="E27" s="158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39">
        <f t="shared" ref="N27" si="20">+IF(A27=0,0,"2016-procena")</f>
        <v>0</v>
      </c>
      <c r="O27" s="121">
        <f>IF(A27=0,0,+VLOOKUP($A27,'по изворима и контима'!$A$12:R$499,COLUMN('по изворима и контима'!L:L),FALSE))</f>
        <v>0</v>
      </c>
    </row>
    <row r="28" spans="1:15" x14ac:dyDescent="0.25">
      <c r="A28">
        <f t="shared" si="18"/>
        <v>0</v>
      </c>
      <c r="B28">
        <f t="shared" si="1"/>
        <v>0</v>
      </c>
      <c r="C28" s="120">
        <f>IF(A28=0,0,+spisak!A$4)</f>
        <v>0</v>
      </c>
      <c r="D28">
        <f>IF(A28=0,0,+spisak!C$4)</f>
        <v>0</v>
      </c>
      <c r="E28" s="158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39">
        <f t="shared" ref="N28" si="21">+IF(A28=0,0,"2017")</f>
        <v>0</v>
      </c>
      <c r="O28" s="121">
        <f>IF(A28=0,0,+VLOOKUP($A28,'по изворима и контима'!$A$12:R$499,COLUMN('по изворима и контима'!M:M),FALSE))</f>
        <v>0</v>
      </c>
    </row>
    <row r="29" spans="1:15" x14ac:dyDescent="0.25">
      <c r="A29">
        <f t="shared" si="18"/>
        <v>0</v>
      </c>
      <c r="B29">
        <f t="shared" si="1"/>
        <v>0</v>
      </c>
      <c r="C29" s="120">
        <f>IF(A29=0,0,+spisak!A$4)</f>
        <v>0</v>
      </c>
      <c r="D29">
        <f>IF(A29=0,0,+spisak!C$4)</f>
        <v>0</v>
      </c>
      <c r="E29" s="158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39">
        <f t="shared" ref="N29" si="22">+IF(A29=0,0,"2018")</f>
        <v>0</v>
      </c>
      <c r="O29" s="121">
        <f>IF(C29=0,0,+VLOOKUP($A29,'по изворима и контима'!$A$12:R$499,COLUMN('по изворима и контима'!N:N),FALSE))</f>
        <v>0</v>
      </c>
    </row>
    <row r="30" spans="1:15" x14ac:dyDescent="0.25">
      <c r="A30">
        <f t="shared" si="18"/>
        <v>0</v>
      </c>
      <c r="B30">
        <f t="shared" si="1"/>
        <v>0</v>
      </c>
      <c r="C30" s="120">
        <f>IF(A30=0,0,+spisak!A$4)</f>
        <v>0</v>
      </c>
      <c r="D30">
        <f>IF(A30=0,0,+spisak!C$4)</f>
        <v>0</v>
      </c>
      <c r="E30" s="158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39">
        <f t="shared" ref="N30" si="23">+IF(A30=0,0,"2019")</f>
        <v>0</v>
      </c>
      <c r="O30" s="121">
        <f>IF(C30=0,0,+VLOOKUP($A30,'по изворима и контима'!$A$12:R$499,COLUMN('по изворима и контима'!O:O),FALSE))</f>
        <v>0</v>
      </c>
    </row>
    <row r="31" spans="1:15" x14ac:dyDescent="0.25">
      <c r="A31">
        <f t="shared" si="18"/>
        <v>0</v>
      </c>
      <c r="B31">
        <f t="shared" si="1"/>
        <v>0</v>
      </c>
      <c r="C31" s="120">
        <f>IF(A31=0,0,+spisak!A$4)</f>
        <v>0</v>
      </c>
      <c r="D31">
        <f>IF(A31=0,0,+spisak!C$4)</f>
        <v>0</v>
      </c>
      <c r="E31" s="158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39">
        <f t="shared" ref="N31" si="24">+IF(A31=0,0,"nakon 2019")</f>
        <v>0</v>
      </c>
      <c r="O31" s="121">
        <f>IF(C31=0,0,+VLOOKUP($A31,'по изворима и контима'!$A$12:R$499,COLUMN('по изворима и контима'!P:P),FALSE))</f>
        <v>0</v>
      </c>
    </row>
    <row r="32" spans="1:15" x14ac:dyDescent="0.25">
      <c r="A32">
        <f>+IF(MAX(A$4:A29)&gt;=A$1,0,MAX(A$4:A29)+1)</f>
        <v>0</v>
      </c>
      <c r="B32">
        <f t="shared" ref="B32:B52" si="25">+IF(A32&gt;0,+B31+1,0)</f>
        <v>0</v>
      </c>
      <c r="C32" s="120">
        <f>IF(A32=0,0,+spisak!A$4)</f>
        <v>0</v>
      </c>
      <c r="D32">
        <f>IF(A32=0,0,+spisak!C$4)</f>
        <v>0</v>
      </c>
      <c r="E32" s="158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39">
        <f t="shared" ref="N32" si="26">+IF(A32=0,0,"do 2015")</f>
        <v>0</v>
      </c>
      <c r="O32" s="121">
        <f>IF(A32=0,0,+VLOOKUP($A32,'по изворима и контима'!$A$12:L$499,COLUMN('по изворима и контима'!J:J),FALSE))</f>
        <v>0</v>
      </c>
    </row>
    <row r="33" spans="1:15" x14ac:dyDescent="0.25">
      <c r="A33">
        <f t="shared" ref="A33:A38" si="27">+A32</f>
        <v>0</v>
      </c>
      <c r="B33">
        <f t="shared" si="25"/>
        <v>0</v>
      </c>
      <c r="C33" s="120">
        <f>IF(A33=0,0,+spisak!A$4)</f>
        <v>0</v>
      </c>
      <c r="D33">
        <f>IF(A33=0,0,+spisak!C$4)</f>
        <v>0</v>
      </c>
      <c r="E33" s="158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39">
        <f t="shared" ref="N33" si="28">+IF(A33=0,0,"2016-plan")</f>
        <v>0</v>
      </c>
      <c r="O33" s="121">
        <f>IF(A33=0,0,+VLOOKUP($A33,'по изворима и контима'!$A$12:R$499,COLUMN('по изворима и контима'!K:K),FALSE))</f>
        <v>0</v>
      </c>
    </row>
    <row r="34" spans="1:15" x14ac:dyDescent="0.25">
      <c r="A34">
        <f t="shared" si="27"/>
        <v>0</v>
      </c>
      <c r="B34">
        <f t="shared" si="25"/>
        <v>0</v>
      </c>
      <c r="C34" s="120">
        <f>IF(A34=0,0,+spisak!A$4)</f>
        <v>0</v>
      </c>
      <c r="D34">
        <f>IF(A34=0,0,+spisak!C$4)</f>
        <v>0</v>
      </c>
      <c r="E34" s="158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39">
        <f t="shared" ref="N34" si="29">+IF(A34=0,0,"2016-procena")</f>
        <v>0</v>
      </c>
      <c r="O34" s="121">
        <f>IF(A34=0,0,+VLOOKUP($A34,'по изворима и контима'!$A$12:R$499,COLUMN('по изворима и контима'!L:L),FALSE))</f>
        <v>0</v>
      </c>
    </row>
    <row r="35" spans="1:15" x14ac:dyDescent="0.25">
      <c r="A35">
        <f t="shared" si="27"/>
        <v>0</v>
      </c>
      <c r="B35">
        <f t="shared" si="25"/>
        <v>0</v>
      </c>
      <c r="C35" s="120">
        <f>IF(A35=0,0,+spisak!A$4)</f>
        <v>0</v>
      </c>
      <c r="D35">
        <f>IF(A35=0,0,+spisak!C$4)</f>
        <v>0</v>
      </c>
      <c r="E35" s="158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39">
        <f t="shared" ref="N35" si="30">+IF(A35=0,0,"2017")</f>
        <v>0</v>
      </c>
      <c r="O35" s="121">
        <f>IF(A35=0,0,+VLOOKUP($A35,'по изворима и контима'!$A$12:R$499,COLUMN('по изворима и контима'!M:M),FALSE))</f>
        <v>0</v>
      </c>
    </row>
    <row r="36" spans="1:15" x14ac:dyDescent="0.25">
      <c r="A36">
        <f t="shared" si="27"/>
        <v>0</v>
      </c>
      <c r="B36">
        <f t="shared" si="25"/>
        <v>0</v>
      </c>
      <c r="C36" s="120">
        <f>IF(A36=0,0,+spisak!A$4)</f>
        <v>0</v>
      </c>
      <c r="D36">
        <f>IF(A36=0,0,+spisak!C$4)</f>
        <v>0</v>
      </c>
      <c r="E36" s="158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39">
        <f t="shared" ref="N36" si="31">+IF(A36=0,0,"2018")</f>
        <v>0</v>
      </c>
      <c r="O36" s="121">
        <f>IF(C36=0,0,+VLOOKUP($A36,'по изворима и контима'!$A$12:R$499,COLUMN('по изворима и контима'!N:N),FALSE))</f>
        <v>0</v>
      </c>
    </row>
    <row r="37" spans="1:15" x14ac:dyDescent="0.25">
      <c r="A37">
        <f t="shared" si="27"/>
        <v>0</v>
      </c>
      <c r="B37">
        <f t="shared" si="25"/>
        <v>0</v>
      </c>
      <c r="C37" s="120">
        <f>IF(A37=0,0,+spisak!A$4)</f>
        <v>0</v>
      </c>
      <c r="D37">
        <f>IF(A37=0,0,+spisak!C$4)</f>
        <v>0</v>
      </c>
      <c r="E37" s="158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39">
        <f t="shared" ref="N37" si="32">+IF(A37=0,0,"2019")</f>
        <v>0</v>
      </c>
      <c r="O37" s="121">
        <f>IF(C37=0,0,+VLOOKUP($A37,'по изворима и контима'!$A$12:R$499,COLUMN('по изворима и контима'!O:O),FALSE))</f>
        <v>0</v>
      </c>
    </row>
    <row r="38" spans="1:15" x14ac:dyDescent="0.25">
      <c r="A38">
        <f t="shared" si="27"/>
        <v>0</v>
      </c>
      <c r="B38">
        <f t="shared" si="25"/>
        <v>0</v>
      </c>
      <c r="C38" s="120">
        <f>IF(A38=0,0,+spisak!A$4)</f>
        <v>0</v>
      </c>
      <c r="D38">
        <f>IF(A38=0,0,+spisak!C$4)</f>
        <v>0</v>
      </c>
      <c r="E38" s="158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39">
        <f t="shared" ref="N38" si="33">+IF(A38=0,0,"nakon 2019")</f>
        <v>0</v>
      </c>
      <c r="O38" s="121">
        <f>IF(C38=0,0,+VLOOKUP($A38,'по изворима и контима'!$A$12:R$499,COLUMN('по изворима и контима'!P:P),FALSE))</f>
        <v>0</v>
      </c>
    </row>
    <row r="39" spans="1:15" x14ac:dyDescent="0.25">
      <c r="A39">
        <f>+IF(MAX(A$4:A36)&gt;=A$1,0,MAX(A$4:A36)+1)</f>
        <v>0</v>
      </c>
      <c r="B39">
        <f t="shared" si="25"/>
        <v>0</v>
      </c>
      <c r="C39" s="120">
        <f>IF(A39=0,0,+spisak!A$4)</f>
        <v>0</v>
      </c>
      <c r="D39">
        <f>IF(A39=0,0,+spisak!C$4)</f>
        <v>0</v>
      </c>
      <c r="E39" s="158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39">
        <f t="shared" ref="N39" si="34">+IF(A39=0,0,"do 2015")</f>
        <v>0</v>
      </c>
      <c r="O39" s="121">
        <f>IF(A39=0,0,+VLOOKUP($A39,'по изворима и контима'!$A$12:L$499,COLUMN('по изворима и контима'!J:J),FALSE))</f>
        <v>0</v>
      </c>
    </row>
    <row r="40" spans="1:15" x14ac:dyDescent="0.25">
      <c r="A40">
        <f t="shared" ref="A40:A45" si="35">+A39</f>
        <v>0</v>
      </c>
      <c r="B40">
        <f t="shared" si="25"/>
        <v>0</v>
      </c>
      <c r="C40" s="120">
        <f>IF(A40=0,0,+spisak!A$4)</f>
        <v>0</v>
      </c>
      <c r="D40">
        <f>IF(A40=0,0,+spisak!C$4)</f>
        <v>0</v>
      </c>
      <c r="E40" s="158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39">
        <f t="shared" ref="N40" si="36">+IF(A40=0,0,"2016-plan")</f>
        <v>0</v>
      </c>
      <c r="O40" s="121">
        <f>IF(A40=0,0,+VLOOKUP($A40,'по изворима и контима'!$A$12:R$499,COLUMN('по изворима и контима'!K:K),FALSE))</f>
        <v>0</v>
      </c>
    </row>
    <row r="41" spans="1:15" x14ac:dyDescent="0.25">
      <c r="A41">
        <f t="shared" si="35"/>
        <v>0</v>
      </c>
      <c r="B41">
        <f t="shared" si="25"/>
        <v>0</v>
      </c>
      <c r="C41" s="120">
        <f>IF(A41=0,0,+spisak!A$4)</f>
        <v>0</v>
      </c>
      <c r="D41">
        <f>IF(A41=0,0,+spisak!C$4)</f>
        <v>0</v>
      </c>
      <c r="E41" s="158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39">
        <f t="shared" ref="N41" si="37">+IF(A41=0,0,"2016-procena")</f>
        <v>0</v>
      </c>
      <c r="O41" s="121">
        <f>IF(A41=0,0,+VLOOKUP($A41,'по изворима и контима'!$A$12:R$499,COLUMN('по изворима и контима'!L:L),FALSE))</f>
        <v>0</v>
      </c>
    </row>
    <row r="42" spans="1:15" x14ac:dyDescent="0.25">
      <c r="A42">
        <f t="shared" si="35"/>
        <v>0</v>
      </c>
      <c r="B42">
        <f t="shared" si="25"/>
        <v>0</v>
      </c>
      <c r="C42" s="120">
        <f>IF(A42=0,0,+spisak!A$4)</f>
        <v>0</v>
      </c>
      <c r="D42">
        <f>IF(A42=0,0,+spisak!C$4)</f>
        <v>0</v>
      </c>
      <c r="E42" s="158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39">
        <f t="shared" ref="N42" si="38">+IF(A42=0,0,"2017")</f>
        <v>0</v>
      </c>
      <c r="O42" s="121">
        <f>IF(A42=0,0,+VLOOKUP($A42,'по изворима и контима'!$A$12:R$499,COLUMN('по изворима и контима'!M:M),FALSE))</f>
        <v>0</v>
      </c>
    </row>
    <row r="43" spans="1:15" x14ac:dyDescent="0.25">
      <c r="A43">
        <f t="shared" si="35"/>
        <v>0</v>
      </c>
      <c r="B43">
        <f t="shared" si="25"/>
        <v>0</v>
      </c>
      <c r="C43" s="120">
        <f>IF(A43=0,0,+spisak!A$4)</f>
        <v>0</v>
      </c>
      <c r="D43">
        <f>IF(A43=0,0,+spisak!C$4)</f>
        <v>0</v>
      </c>
      <c r="E43" s="158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39">
        <f t="shared" ref="N43" si="39">+IF(A43=0,0,"2018")</f>
        <v>0</v>
      </c>
      <c r="O43" s="121">
        <f>IF(C43=0,0,+VLOOKUP($A43,'по изворима и контима'!$A$12:R$499,COLUMN('по изворима и контима'!N:N),FALSE))</f>
        <v>0</v>
      </c>
    </row>
    <row r="44" spans="1:15" x14ac:dyDescent="0.25">
      <c r="A44">
        <f t="shared" si="35"/>
        <v>0</v>
      </c>
      <c r="B44">
        <f t="shared" si="25"/>
        <v>0</v>
      </c>
      <c r="C44" s="120">
        <f>IF(A44=0,0,+spisak!A$4)</f>
        <v>0</v>
      </c>
      <c r="D44">
        <f>IF(A44=0,0,+spisak!C$4)</f>
        <v>0</v>
      </c>
      <c r="E44" s="158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39">
        <f t="shared" ref="N44" si="40">+IF(A44=0,0,"2019")</f>
        <v>0</v>
      </c>
      <c r="O44" s="121">
        <f>IF(C44=0,0,+VLOOKUP($A44,'по изворима и контима'!$A$12:R$499,COLUMN('по изворима и контима'!O:O),FALSE))</f>
        <v>0</v>
      </c>
    </row>
    <row r="45" spans="1:15" x14ac:dyDescent="0.25">
      <c r="A45">
        <f t="shared" si="35"/>
        <v>0</v>
      </c>
      <c r="B45">
        <f t="shared" si="25"/>
        <v>0</v>
      </c>
      <c r="C45" s="120">
        <f>IF(A45=0,0,+spisak!A$4)</f>
        <v>0</v>
      </c>
      <c r="D45">
        <f>IF(A45=0,0,+spisak!C$4)</f>
        <v>0</v>
      </c>
      <c r="E45" s="158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39">
        <f t="shared" ref="N45" si="41">+IF(A45=0,0,"nakon 2019")</f>
        <v>0</v>
      </c>
      <c r="O45" s="121">
        <f>IF(C45=0,0,+VLOOKUP($A45,'по изворима и контима'!$A$12:R$499,COLUMN('по изворима и контима'!P:P),FALSE))</f>
        <v>0</v>
      </c>
    </row>
    <row r="46" spans="1:15" x14ac:dyDescent="0.25">
      <c r="A46">
        <f>+IF(MAX(A$4:A43)&gt;=A$1,0,MAX(A$4:A43)+1)</f>
        <v>0</v>
      </c>
      <c r="B46">
        <f t="shared" si="25"/>
        <v>0</v>
      </c>
      <c r="C46" s="120">
        <f>IF(A46=0,0,+spisak!A$4)</f>
        <v>0</v>
      </c>
      <c r="D46">
        <f>IF(A46=0,0,+spisak!C$4)</f>
        <v>0</v>
      </c>
      <c r="E46" s="158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39">
        <f t="shared" ref="N46" si="42">+IF(A46=0,0,"do 2015")</f>
        <v>0</v>
      </c>
      <c r="O46" s="121">
        <f>IF(A46=0,0,+VLOOKUP($A46,'по изворима и контима'!$A$12:L$499,COLUMN('по изворима и контима'!J:J),FALSE))</f>
        <v>0</v>
      </c>
    </row>
    <row r="47" spans="1:15" x14ac:dyDescent="0.25">
      <c r="A47">
        <f t="shared" ref="A47:A52" si="43">+A46</f>
        <v>0</v>
      </c>
      <c r="B47">
        <f t="shared" si="25"/>
        <v>0</v>
      </c>
      <c r="C47" s="120">
        <f>IF(A47=0,0,+spisak!A$4)</f>
        <v>0</v>
      </c>
      <c r="D47">
        <f>IF(A47=0,0,+spisak!C$4)</f>
        <v>0</v>
      </c>
      <c r="E47" s="158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39">
        <f t="shared" ref="N47" si="44">+IF(A47=0,0,"2016-plan")</f>
        <v>0</v>
      </c>
      <c r="O47" s="121">
        <f>IF(A47=0,0,+VLOOKUP($A47,'по изворима и контима'!$A$12:R$499,COLUMN('по изворима и контима'!K:K),FALSE))</f>
        <v>0</v>
      </c>
    </row>
    <row r="48" spans="1:15" x14ac:dyDescent="0.25">
      <c r="A48">
        <f t="shared" si="43"/>
        <v>0</v>
      </c>
      <c r="B48">
        <f t="shared" si="25"/>
        <v>0</v>
      </c>
      <c r="C48" s="120">
        <f>IF(A48=0,0,+spisak!A$4)</f>
        <v>0</v>
      </c>
      <c r="D48">
        <f>IF(A48=0,0,+spisak!C$4)</f>
        <v>0</v>
      </c>
      <c r="E48" s="158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39">
        <f t="shared" ref="N48" si="45">+IF(A48=0,0,"2016-procena")</f>
        <v>0</v>
      </c>
      <c r="O48" s="121">
        <f>IF(A48=0,0,+VLOOKUP($A48,'по изворима и контима'!$A$12:R$499,COLUMN('по изворима и контима'!L:L),FALSE))</f>
        <v>0</v>
      </c>
    </row>
    <row r="49" spans="1:15" x14ac:dyDescent="0.25">
      <c r="A49">
        <f t="shared" si="43"/>
        <v>0</v>
      </c>
      <c r="B49">
        <f t="shared" si="25"/>
        <v>0</v>
      </c>
      <c r="C49" s="120">
        <f>IF(A49=0,0,+spisak!A$4)</f>
        <v>0</v>
      </c>
      <c r="D49">
        <f>IF(A49=0,0,+spisak!C$4)</f>
        <v>0</v>
      </c>
      <c r="E49" s="158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39">
        <f t="shared" ref="N49" si="46">+IF(A49=0,0,"2017")</f>
        <v>0</v>
      </c>
      <c r="O49" s="121">
        <f>IF(A49=0,0,+VLOOKUP($A49,'по изворима и контима'!$A$12:R$499,COLUMN('по изворима и контима'!M:M),FALSE))</f>
        <v>0</v>
      </c>
    </row>
    <row r="50" spans="1:15" x14ac:dyDescent="0.25">
      <c r="A50">
        <f t="shared" si="43"/>
        <v>0</v>
      </c>
      <c r="B50">
        <f t="shared" si="25"/>
        <v>0</v>
      </c>
      <c r="C50" s="120">
        <f>IF(A50=0,0,+spisak!A$4)</f>
        <v>0</v>
      </c>
      <c r="D50">
        <f>IF(A50=0,0,+spisak!C$4)</f>
        <v>0</v>
      </c>
      <c r="E50" s="158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39">
        <f t="shared" ref="N50" si="47">+IF(A50=0,0,"2018")</f>
        <v>0</v>
      </c>
      <c r="O50" s="121">
        <f>IF(C50=0,0,+VLOOKUP($A50,'по изворима и контима'!$A$12:R$499,COLUMN('по изворима и контима'!N:N),FALSE))</f>
        <v>0</v>
      </c>
    </row>
    <row r="51" spans="1:15" x14ac:dyDescent="0.25">
      <c r="A51">
        <f t="shared" si="43"/>
        <v>0</v>
      </c>
      <c r="B51">
        <f t="shared" si="25"/>
        <v>0</v>
      </c>
      <c r="C51" s="120">
        <f>IF(A51=0,0,+spisak!A$4)</f>
        <v>0</v>
      </c>
      <c r="D51">
        <f>IF(A51=0,0,+spisak!C$4)</f>
        <v>0</v>
      </c>
      <c r="E51" s="158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39">
        <f t="shared" ref="N51" si="48">+IF(A51=0,0,"2019")</f>
        <v>0</v>
      </c>
      <c r="O51" s="121">
        <f>IF(C51=0,0,+VLOOKUP($A51,'по изворима и контима'!$A$12:R$499,COLUMN('по изворима и контима'!O:O),FALSE))</f>
        <v>0</v>
      </c>
    </row>
    <row r="52" spans="1:15" x14ac:dyDescent="0.25">
      <c r="A52">
        <f t="shared" si="43"/>
        <v>0</v>
      </c>
      <c r="B52">
        <f t="shared" si="25"/>
        <v>0</v>
      </c>
      <c r="C52" s="120">
        <f>IF(A52=0,0,+spisak!A$4)</f>
        <v>0</v>
      </c>
      <c r="D52">
        <f>IF(A52=0,0,+spisak!C$4)</f>
        <v>0</v>
      </c>
      <c r="E52" s="158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39">
        <f t="shared" ref="N52" si="49">+IF(A52=0,0,"nakon 2019")</f>
        <v>0</v>
      </c>
      <c r="O52" s="121">
        <f>IF(C52=0,0,+VLOOKUP($A52,'по изворима и контима'!$A$12:R$499,COLUMN('по изворима и контима'!P:P),FALSE))</f>
        <v>0</v>
      </c>
    </row>
    <row r="53" spans="1:15" x14ac:dyDescent="0.25">
      <c r="A53">
        <f>+IF(MAX(A$4:A50)&gt;=A$1,0,MAX(A$4:A50)+1)</f>
        <v>0</v>
      </c>
      <c r="B53">
        <f t="shared" si="1"/>
        <v>0</v>
      </c>
      <c r="C53" s="120">
        <f>IF(A53=0,0,+spisak!A$4)</f>
        <v>0</v>
      </c>
      <c r="D53">
        <f>IF(A53=0,0,+spisak!C$4)</f>
        <v>0</v>
      </c>
      <c r="E53" s="158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39">
        <f t="shared" ref="N53" si="50">+IF(A53=0,0,"do 2015")</f>
        <v>0</v>
      </c>
      <c r="O53" s="121">
        <f>IF(A53=0,0,+VLOOKUP($A53,'по изворима и контима'!$A$12:L$499,COLUMN('по изворима и контима'!J:J),FALSE))</f>
        <v>0</v>
      </c>
    </row>
    <row r="54" spans="1:15" x14ac:dyDescent="0.25">
      <c r="A54">
        <f t="shared" ref="A54:A59" si="51">+A53</f>
        <v>0</v>
      </c>
      <c r="B54">
        <f t="shared" si="1"/>
        <v>0</v>
      </c>
      <c r="C54" s="120">
        <f>IF(A54=0,0,+spisak!A$4)</f>
        <v>0</v>
      </c>
      <c r="D54">
        <f>IF(A54=0,0,+spisak!C$4)</f>
        <v>0</v>
      </c>
      <c r="E54" s="158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39">
        <f t="shared" ref="N54" si="52">+IF(A54=0,0,"2016-plan")</f>
        <v>0</v>
      </c>
      <c r="O54" s="121">
        <f>IF(A54=0,0,+VLOOKUP($A54,'по изворима и контима'!$A$12:R$499,COLUMN('по изворима и контима'!K:K),FALSE))</f>
        <v>0</v>
      </c>
    </row>
    <row r="55" spans="1:15" x14ac:dyDescent="0.25">
      <c r="A55">
        <f t="shared" si="51"/>
        <v>0</v>
      </c>
      <c r="B55">
        <f t="shared" si="1"/>
        <v>0</v>
      </c>
      <c r="C55" s="120">
        <f>IF(A55=0,0,+spisak!A$4)</f>
        <v>0</v>
      </c>
      <c r="D55">
        <f>IF(A55=0,0,+spisak!C$4)</f>
        <v>0</v>
      </c>
      <c r="E55" s="158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39">
        <f t="shared" ref="N55" si="53">+IF(A55=0,0,"2016-procena")</f>
        <v>0</v>
      </c>
      <c r="O55" s="121">
        <f>IF(A55=0,0,+VLOOKUP($A55,'по изворима и контима'!$A$12:R$499,COLUMN('по изворима и контима'!L:L),FALSE))</f>
        <v>0</v>
      </c>
    </row>
    <row r="56" spans="1:15" x14ac:dyDescent="0.25">
      <c r="A56">
        <f t="shared" si="51"/>
        <v>0</v>
      </c>
      <c r="B56">
        <f t="shared" si="1"/>
        <v>0</v>
      </c>
      <c r="C56" s="120">
        <f>IF(A56=0,0,+spisak!A$4)</f>
        <v>0</v>
      </c>
      <c r="D56">
        <f>IF(A56=0,0,+spisak!C$4)</f>
        <v>0</v>
      </c>
      <c r="E56" s="158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39">
        <f t="shared" ref="N56" si="54">+IF(A56=0,0,"2017")</f>
        <v>0</v>
      </c>
      <c r="O56" s="121">
        <f>IF(A56=0,0,+VLOOKUP($A56,'по изворима и контима'!$A$12:R$499,COLUMN('по изворима и контима'!M:M),FALSE))</f>
        <v>0</v>
      </c>
    </row>
    <row r="57" spans="1:15" x14ac:dyDescent="0.25">
      <c r="A57">
        <f t="shared" si="51"/>
        <v>0</v>
      </c>
      <c r="B57">
        <f t="shared" si="1"/>
        <v>0</v>
      </c>
      <c r="C57" s="120">
        <f>IF(A57=0,0,+spisak!A$4)</f>
        <v>0</v>
      </c>
      <c r="D57">
        <f>IF(A57=0,0,+spisak!C$4)</f>
        <v>0</v>
      </c>
      <c r="E57" s="158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39">
        <f t="shared" ref="N57" si="55">+IF(A57=0,0,"2018")</f>
        <v>0</v>
      </c>
      <c r="O57" s="121">
        <f>IF(C57=0,0,+VLOOKUP($A57,'по изворима и контима'!$A$12:R$499,COLUMN('по изворима и контима'!N:N),FALSE))</f>
        <v>0</v>
      </c>
    </row>
    <row r="58" spans="1:15" x14ac:dyDescent="0.25">
      <c r="A58">
        <f t="shared" si="51"/>
        <v>0</v>
      </c>
      <c r="B58">
        <f t="shared" si="1"/>
        <v>0</v>
      </c>
      <c r="C58" s="120">
        <f>IF(A58=0,0,+spisak!A$4)</f>
        <v>0</v>
      </c>
      <c r="D58">
        <f>IF(A58=0,0,+spisak!C$4)</f>
        <v>0</v>
      </c>
      <c r="E58" s="158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39">
        <f t="shared" ref="N58" si="56">+IF(A58=0,0,"2019")</f>
        <v>0</v>
      </c>
      <c r="O58" s="121">
        <f>IF(C58=0,0,+VLOOKUP($A58,'по изворима и контима'!$A$12:R$499,COLUMN('по изворима и контима'!O:O),FALSE))</f>
        <v>0</v>
      </c>
    </row>
    <row r="59" spans="1:15" x14ac:dyDescent="0.25">
      <c r="A59">
        <f t="shared" si="51"/>
        <v>0</v>
      </c>
      <c r="B59">
        <f t="shared" si="1"/>
        <v>0</v>
      </c>
      <c r="C59" s="120">
        <f>IF(A59=0,0,+spisak!A$4)</f>
        <v>0</v>
      </c>
      <c r="D59">
        <f>IF(A59=0,0,+spisak!C$4)</f>
        <v>0</v>
      </c>
      <c r="E59" s="158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39">
        <f t="shared" ref="N59" si="57">+IF(A59=0,0,"nakon 2019")</f>
        <v>0</v>
      </c>
      <c r="O59" s="121">
        <f>IF(C59=0,0,+VLOOKUP($A59,'по изворима и контима'!$A$12:R$499,COLUMN('по изворима и контима'!P:P),FALSE))</f>
        <v>0</v>
      </c>
    </row>
    <row r="60" spans="1:15" x14ac:dyDescent="0.25">
      <c r="A60">
        <f>+IF(ISBLANK('по изворима и контима'!D68)=TRUE,0,1)</f>
        <v>0</v>
      </c>
      <c r="B60">
        <f t="shared" si="1"/>
        <v>0</v>
      </c>
      <c r="C60" s="120">
        <f>IF(A60=0,0,+spisak!A$4)</f>
        <v>0</v>
      </c>
      <c r="D60">
        <f>IF(A60=0,0,+spisak!C$4)</f>
        <v>0</v>
      </c>
      <c r="E60" s="158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39">
        <f t="shared" ref="N60" si="58">+IF(A60=0,0,"do 2015")</f>
        <v>0</v>
      </c>
      <c r="O60" s="121">
        <f>IF(A60=0,0,+VLOOKUP($A60,'по изворима и контима'!$A$12:L$499,COLUMN('по изворима и контима'!J:J),FALSE))</f>
        <v>0</v>
      </c>
    </row>
    <row r="61" spans="1:15" x14ac:dyDescent="0.25">
      <c r="A61">
        <f t="shared" ref="A61:A66" si="59">+A60</f>
        <v>0</v>
      </c>
      <c r="B61">
        <f t="shared" si="1"/>
        <v>0</v>
      </c>
      <c r="C61" s="120">
        <f>IF(A61=0,0,+spisak!A$4)</f>
        <v>0</v>
      </c>
      <c r="D61">
        <f>IF(A61=0,0,+spisak!C$4)</f>
        <v>0</v>
      </c>
      <c r="E61" s="158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39">
        <f t="shared" ref="N61" si="60">+IF(A61=0,0,"2016-plan")</f>
        <v>0</v>
      </c>
      <c r="O61" s="121">
        <f>IF(A61=0,0,+VLOOKUP($A61,'по изворима и контима'!$A$12:R$499,COLUMN('по изворима и контима'!K:K),FALSE))</f>
        <v>0</v>
      </c>
    </row>
    <row r="62" spans="1:15" x14ac:dyDescent="0.25">
      <c r="A62">
        <f t="shared" si="59"/>
        <v>0</v>
      </c>
      <c r="B62">
        <f t="shared" si="1"/>
        <v>0</v>
      </c>
      <c r="C62" s="120">
        <f>IF(A62=0,0,+spisak!A$4)</f>
        <v>0</v>
      </c>
      <c r="D62">
        <f>IF(A62=0,0,+spisak!C$4)</f>
        <v>0</v>
      </c>
      <c r="E62" s="158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39">
        <f t="shared" ref="N62" si="61">+IF(A62=0,0,"2016-procena")</f>
        <v>0</v>
      </c>
      <c r="O62" s="121">
        <f>IF(A62=0,0,+VLOOKUP($A62,'по изворима и контима'!$A$12:R$499,COLUMN('по изворима и контима'!L:L),FALSE))</f>
        <v>0</v>
      </c>
    </row>
    <row r="63" spans="1:15" x14ac:dyDescent="0.25">
      <c r="A63">
        <f t="shared" si="59"/>
        <v>0</v>
      </c>
      <c r="B63">
        <f t="shared" si="1"/>
        <v>0</v>
      </c>
      <c r="C63" s="120">
        <f>IF(A63=0,0,+spisak!A$4)</f>
        <v>0</v>
      </c>
      <c r="D63">
        <f>IF(A63=0,0,+spisak!C$4)</f>
        <v>0</v>
      </c>
      <c r="E63" s="158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39">
        <f t="shared" ref="N63" si="62">+IF(A63=0,0,"2017")</f>
        <v>0</v>
      </c>
      <c r="O63" s="121">
        <f>IF(A63=0,0,+VLOOKUP($A63,'по изворима и контима'!$A$12:R$499,COLUMN('по изворима и контима'!M:M),FALSE))</f>
        <v>0</v>
      </c>
    </row>
    <row r="64" spans="1:15" x14ac:dyDescent="0.25">
      <c r="A64">
        <f t="shared" si="59"/>
        <v>0</v>
      </c>
      <c r="B64">
        <f t="shared" si="1"/>
        <v>0</v>
      </c>
      <c r="C64" s="120">
        <f>IF(A64=0,0,+spisak!A$4)</f>
        <v>0</v>
      </c>
      <c r="D64">
        <f>IF(A64=0,0,+spisak!C$4)</f>
        <v>0</v>
      </c>
      <c r="E64" s="158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39">
        <f t="shared" ref="N64" si="63">+IF(A64=0,0,"2018")</f>
        <v>0</v>
      </c>
      <c r="O64" s="121">
        <f>IF(C64=0,0,+VLOOKUP($A64,'по изворима и контима'!$A$12:R$499,COLUMN('по изворима и контима'!N:N),FALSE))</f>
        <v>0</v>
      </c>
    </row>
    <row r="65" spans="1:15" x14ac:dyDescent="0.25">
      <c r="A65">
        <f t="shared" si="59"/>
        <v>0</v>
      </c>
      <c r="B65">
        <f t="shared" si="1"/>
        <v>0</v>
      </c>
      <c r="C65" s="120">
        <f>IF(A65=0,0,+spisak!A$4)</f>
        <v>0</v>
      </c>
      <c r="D65">
        <f>IF(A65=0,0,+spisak!C$4)</f>
        <v>0</v>
      </c>
      <c r="E65" s="158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39">
        <f t="shared" ref="N65" si="64">+IF(A65=0,0,"2019")</f>
        <v>0</v>
      </c>
      <c r="O65" s="121">
        <f>IF(C65=0,0,+VLOOKUP($A65,'по изворима и контима'!$A$12:R$499,COLUMN('по изворима и контима'!O:O),FALSE))</f>
        <v>0</v>
      </c>
    </row>
    <row r="66" spans="1:15" x14ac:dyDescent="0.25">
      <c r="A66">
        <f t="shared" si="59"/>
        <v>0</v>
      </c>
      <c r="B66">
        <f t="shared" si="1"/>
        <v>0</v>
      </c>
      <c r="C66" s="120">
        <f>IF(A66=0,0,+spisak!A$4)</f>
        <v>0</v>
      </c>
      <c r="D66">
        <f>IF(A66=0,0,+spisak!C$4)</f>
        <v>0</v>
      </c>
      <c r="E66" s="158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39">
        <f t="shared" ref="N66" si="65">+IF(A66=0,0,"nakon 2019")</f>
        <v>0</v>
      </c>
      <c r="O66" s="121">
        <f>IF(C66=0,0,+VLOOKUP($A66,'по изворима и контима'!$A$12:R$499,COLUMN('по изворима и контима'!P:P),FALSE))</f>
        <v>0</v>
      </c>
    </row>
    <row r="67" spans="1:15" x14ac:dyDescent="0.25">
      <c r="A67">
        <f>+IF(MAX(A$4:A64)&gt;=A$1,0,MAX(A$4:A64)+1)</f>
        <v>0</v>
      </c>
      <c r="B67">
        <f t="shared" si="1"/>
        <v>0</v>
      </c>
      <c r="C67" s="120">
        <f>IF(A67=0,0,+spisak!A$4)</f>
        <v>0</v>
      </c>
      <c r="D67">
        <f>IF(A67=0,0,+spisak!C$4)</f>
        <v>0</v>
      </c>
      <c r="E67" s="158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39">
        <f t="shared" ref="N67" si="66">+IF(A67=0,0,"do 2015")</f>
        <v>0</v>
      </c>
      <c r="O67" s="121">
        <f>IF(A67=0,0,+VLOOKUP($A67,'по изворима и контима'!$A$12:L$499,COLUMN('по изворима и контима'!J:J),FALSE))</f>
        <v>0</v>
      </c>
    </row>
    <row r="68" spans="1:15" x14ac:dyDescent="0.25">
      <c r="A68">
        <f>+A67</f>
        <v>0</v>
      </c>
      <c r="B68">
        <f t="shared" si="1"/>
        <v>0</v>
      </c>
      <c r="C68" s="120">
        <f>IF(A68=0,0,+spisak!A$4)</f>
        <v>0</v>
      </c>
      <c r="D68">
        <f>IF(A68=0,0,+spisak!C$4)</f>
        <v>0</v>
      </c>
      <c r="E68" s="158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39">
        <f t="shared" ref="N68" si="67">+IF(A68=0,0,"2016-plan")</f>
        <v>0</v>
      </c>
      <c r="O68" s="121">
        <f>IF(A68=0,0,+VLOOKUP($A68,'по изворима и контима'!$A$12:R$499,COLUMN('по изворима и контима'!K:K),FALSE))</f>
        <v>0</v>
      </c>
    </row>
    <row r="69" spans="1:15" x14ac:dyDescent="0.25">
      <c r="A69">
        <f t="shared" ref="A69:A80" si="68">+A68</f>
        <v>0</v>
      </c>
      <c r="B69">
        <f t="shared" si="1"/>
        <v>0</v>
      </c>
      <c r="C69" s="120">
        <f>IF(A69=0,0,+spisak!A$4)</f>
        <v>0</v>
      </c>
      <c r="D69">
        <f>IF(A69=0,0,+spisak!C$4)</f>
        <v>0</v>
      </c>
      <c r="E69" s="158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39">
        <f t="shared" ref="N69" si="69">+IF(A69=0,0,"2016-procena")</f>
        <v>0</v>
      </c>
      <c r="O69" s="121">
        <f>IF(A69=0,0,+VLOOKUP($A69,'по изворима и контима'!$A$12:R$499,COLUMN('по изворима и контима'!L:L),FALSE))</f>
        <v>0</v>
      </c>
    </row>
    <row r="70" spans="1:15" x14ac:dyDescent="0.25">
      <c r="A70">
        <f t="shared" si="68"/>
        <v>0</v>
      </c>
      <c r="B70">
        <f t="shared" si="1"/>
        <v>0</v>
      </c>
      <c r="C70" s="120">
        <f>IF(A70=0,0,+spisak!A$4)</f>
        <v>0</v>
      </c>
      <c r="D70">
        <f>IF(A70=0,0,+spisak!C$4)</f>
        <v>0</v>
      </c>
      <c r="E70" s="158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39">
        <f t="shared" ref="N70" si="70">+IF(A70=0,0,"2017")</f>
        <v>0</v>
      </c>
      <c r="O70" s="121">
        <f>IF(A70=0,0,+VLOOKUP($A70,'по изворима и контима'!$A$12:R$499,COLUMN('по изворима и контима'!M:M),FALSE))</f>
        <v>0</v>
      </c>
    </row>
    <row r="71" spans="1:15" x14ac:dyDescent="0.25">
      <c r="A71">
        <f t="shared" si="68"/>
        <v>0</v>
      </c>
      <c r="B71">
        <f t="shared" si="1"/>
        <v>0</v>
      </c>
      <c r="C71" s="120">
        <f>IF(A71=0,0,+spisak!A$4)</f>
        <v>0</v>
      </c>
      <c r="D71">
        <f>IF(A71=0,0,+spisak!C$4)</f>
        <v>0</v>
      </c>
      <c r="E71" s="158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39">
        <f t="shared" ref="N71" si="71">+IF(A71=0,0,"2018")</f>
        <v>0</v>
      </c>
      <c r="O71" s="121">
        <f>IF(C71=0,0,+VLOOKUP($A71,'по изворима и контима'!$A$12:R$499,COLUMN('по изворима и контима'!N:N),FALSE))</f>
        <v>0</v>
      </c>
    </row>
    <row r="72" spans="1:15" x14ac:dyDescent="0.25">
      <c r="A72">
        <f t="shared" si="68"/>
        <v>0</v>
      </c>
      <c r="B72">
        <f t="shared" ref="B72:B135" si="72">+IF(A72&gt;0,+B71+1,0)</f>
        <v>0</v>
      </c>
      <c r="C72" s="120">
        <f>IF(A72=0,0,+spisak!A$4)</f>
        <v>0</v>
      </c>
      <c r="D72">
        <f>IF(A72=0,0,+spisak!C$4)</f>
        <v>0</v>
      </c>
      <c r="E72" s="158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39">
        <f t="shared" ref="N72" si="73">+IF(A72=0,0,"2019")</f>
        <v>0</v>
      </c>
      <c r="O72" s="121">
        <f>IF(C72=0,0,+VLOOKUP($A72,'по изворима и контима'!$A$12:R$499,COLUMN('по изворима и контима'!O:O),FALSE))</f>
        <v>0</v>
      </c>
    </row>
    <row r="73" spans="1:15" x14ac:dyDescent="0.25">
      <c r="A73">
        <f t="shared" si="68"/>
        <v>0</v>
      </c>
      <c r="B73">
        <f t="shared" si="72"/>
        <v>0</v>
      </c>
      <c r="C73" s="120">
        <f>IF(A73=0,0,+spisak!A$4)</f>
        <v>0</v>
      </c>
      <c r="D73">
        <f>IF(A73=0,0,+spisak!C$4)</f>
        <v>0</v>
      </c>
      <c r="E73" s="158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39">
        <f t="shared" ref="N73" si="74">+IF(A73=0,0,"nakon 2019")</f>
        <v>0</v>
      </c>
      <c r="O73" s="121">
        <f>IF(C73=0,0,+VLOOKUP($A73,'по изворима и контима'!$A$12:R$499,COLUMN('по изворима и контима'!P:P),FALSE))</f>
        <v>0</v>
      </c>
    </row>
    <row r="74" spans="1:15" x14ac:dyDescent="0.25">
      <c r="A74">
        <f>+IF(MAX(A$4:A71)&gt;=A$1,0,MAX(A$4:A71)+1)</f>
        <v>0</v>
      </c>
      <c r="B74">
        <f t="shared" si="72"/>
        <v>0</v>
      </c>
      <c r="C74" s="120">
        <f>IF(A74=0,0,+spisak!A$4)</f>
        <v>0</v>
      </c>
      <c r="D74">
        <f>IF(A74=0,0,+spisak!C$4)</f>
        <v>0</v>
      </c>
      <c r="E74" s="158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39">
        <f t="shared" ref="N74" si="75">+IF(A74=0,0,"do 2015")</f>
        <v>0</v>
      </c>
      <c r="O74" s="121">
        <f>IF(A74=0,0,+VLOOKUP($A74,'по изворима и контима'!$A$12:L$499,COLUMN('по изворима и контима'!J:J),FALSE))</f>
        <v>0</v>
      </c>
    </row>
    <row r="75" spans="1:15" x14ac:dyDescent="0.25">
      <c r="A75">
        <f>+A74</f>
        <v>0</v>
      </c>
      <c r="B75">
        <f t="shared" si="72"/>
        <v>0</v>
      </c>
      <c r="C75" s="120">
        <f>IF(A75=0,0,+spisak!A$4)</f>
        <v>0</v>
      </c>
      <c r="D75">
        <f>IF(A75=0,0,+spisak!C$4)</f>
        <v>0</v>
      </c>
      <c r="E75" s="158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39">
        <f t="shared" ref="N75" si="76">+IF(A75=0,0,"2016-plan")</f>
        <v>0</v>
      </c>
      <c r="O75" s="121">
        <f>IF(A75=0,0,+VLOOKUP($A75,'по изворима и контима'!$A$12:R$499,COLUMN('по изворима и контима'!K:K),FALSE))</f>
        <v>0</v>
      </c>
    </row>
    <row r="76" spans="1:15" x14ac:dyDescent="0.25">
      <c r="A76">
        <f t="shared" si="68"/>
        <v>0</v>
      </c>
      <c r="B76">
        <f t="shared" si="72"/>
        <v>0</v>
      </c>
      <c r="C76" s="120">
        <f>IF(A76=0,0,+spisak!A$4)</f>
        <v>0</v>
      </c>
      <c r="D76">
        <f>IF(A76=0,0,+spisak!C$4)</f>
        <v>0</v>
      </c>
      <c r="E76" s="158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39">
        <f t="shared" ref="N76" si="77">+IF(A76=0,0,"2016-procena")</f>
        <v>0</v>
      </c>
      <c r="O76" s="121">
        <f>IF(A76=0,0,+VLOOKUP($A76,'по изворима и контима'!$A$12:R$499,COLUMN('по изворима и контима'!L:L),FALSE))</f>
        <v>0</v>
      </c>
    </row>
    <row r="77" spans="1:15" x14ac:dyDescent="0.25">
      <c r="A77">
        <f t="shared" si="68"/>
        <v>0</v>
      </c>
      <c r="B77">
        <f t="shared" si="72"/>
        <v>0</v>
      </c>
      <c r="C77" s="120">
        <f>IF(A77=0,0,+spisak!A$4)</f>
        <v>0</v>
      </c>
      <c r="D77">
        <f>IF(A77=0,0,+spisak!C$4)</f>
        <v>0</v>
      </c>
      <c r="E77" s="158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39">
        <f t="shared" ref="N77" si="78">+IF(A77=0,0,"2017")</f>
        <v>0</v>
      </c>
      <c r="O77" s="121">
        <f>IF(A77=0,0,+VLOOKUP($A77,'по изворима и контима'!$A$12:R$499,COLUMN('по изворима и контима'!M:M),FALSE))</f>
        <v>0</v>
      </c>
    </row>
    <row r="78" spans="1:15" x14ac:dyDescent="0.25">
      <c r="A78">
        <f t="shared" si="68"/>
        <v>0</v>
      </c>
      <c r="B78">
        <f t="shared" si="72"/>
        <v>0</v>
      </c>
      <c r="C78" s="120">
        <f>IF(A78=0,0,+spisak!A$4)</f>
        <v>0</v>
      </c>
      <c r="D78">
        <f>IF(A78=0,0,+spisak!C$4)</f>
        <v>0</v>
      </c>
      <c r="E78" s="158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39">
        <f t="shared" ref="N78" si="79">+IF(A78=0,0,"2018")</f>
        <v>0</v>
      </c>
      <c r="O78" s="121">
        <f>IF(C78=0,0,+VLOOKUP($A78,'по изворима и контима'!$A$12:R$499,COLUMN('по изворима и контима'!N:N),FALSE))</f>
        <v>0</v>
      </c>
    </row>
    <row r="79" spans="1:15" x14ac:dyDescent="0.25">
      <c r="A79">
        <f t="shared" si="68"/>
        <v>0</v>
      </c>
      <c r="B79">
        <f t="shared" si="72"/>
        <v>0</v>
      </c>
      <c r="C79" s="120">
        <f>IF(A79=0,0,+spisak!A$4)</f>
        <v>0</v>
      </c>
      <c r="D79">
        <f>IF(A79=0,0,+spisak!C$4)</f>
        <v>0</v>
      </c>
      <c r="E79" s="158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39">
        <f t="shared" ref="N79" si="80">+IF(A79=0,0,"2019")</f>
        <v>0</v>
      </c>
      <c r="O79" s="121">
        <f>IF(C79=0,0,+VLOOKUP($A79,'по изворима и контима'!$A$12:R$499,COLUMN('по изворима и контима'!O:O),FALSE))</f>
        <v>0</v>
      </c>
    </row>
    <row r="80" spans="1:15" x14ac:dyDescent="0.25">
      <c r="A80">
        <f t="shared" si="68"/>
        <v>0</v>
      </c>
      <c r="B80">
        <f t="shared" si="72"/>
        <v>0</v>
      </c>
      <c r="C80" s="120">
        <f>IF(A80=0,0,+spisak!A$4)</f>
        <v>0</v>
      </c>
      <c r="D80">
        <f>IF(A80=0,0,+spisak!C$4)</f>
        <v>0</v>
      </c>
      <c r="E80" s="158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39">
        <f t="shared" ref="N80" si="81">+IF(A80=0,0,"nakon 2019")</f>
        <v>0</v>
      </c>
      <c r="O80" s="121">
        <f>IF(C80=0,0,+VLOOKUP($A80,'по изворима и контима'!$A$12:R$499,COLUMN('по изворима и контима'!P:P),FALSE))</f>
        <v>0</v>
      </c>
    </row>
    <row r="81" spans="1:15" x14ac:dyDescent="0.25">
      <c r="A81">
        <f>+IF(MAX(A$4:A78)&gt;=A$1,0,MAX(A$4:A78)+1)</f>
        <v>0</v>
      </c>
      <c r="B81">
        <f t="shared" si="72"/>
        <v>0</v>
      </c>
      <c r="C81" s="120">
        <f>IF(A81=0,0,+spisak!A$4)</f>
        <v>0</v>
      </c>
      <c r="D81">
        <f>IF(A81=0,0,+spisak!C$4)</f>
        <v>0</v>
      </c>
      <c r="E81" s="158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39">
        <f t="shared" ref="N81" si="82">+IF(A81=0,0,"do 2015")</f>
        <v>0</v>
      </c>
      <c r="O81" s="121">
        <f>IF(A81=0,0,+VLOOKUP($A81,'по изворима и контима'!$A$12:L$499,COLUMN('по изворима и контима'!J:J),FALSE))</f>
        <v>0</v>
      </c>
    </row>
    <row r="82" spans="1:15" x14ac:dyDescent="0.25">
      <c r="A82">
        <f t="shared" ref="A82:A87" si="83">+A81</f>
        <v>0</v>
      </c>
      <c r="B82">
        <f t="shared" si="72"/>
        <v>0</v>
      </c>
      <c r="C82" s="120">
        <f>IF(A82=0,0,+spisak!A$4)</f>
        <v>0</v>
      </c>
      <c r="D82">
        <f>IF(A82=0,0,+spisak!C$4)</f>
        <v>0</v>
      </c>
      <c r="E82" s="158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39">
        <f t="shared" ref="N82" si="84">+IF(A82=0,0,"2016-plan")</f>
        <v>0</v>
      </c>
      <c r="O82" s="121">
        <f>IF(A82=0,0,+VLOOKUP($A82,'по изворима и контима'!$A$12:R$499,COLUMN('по изворима и контима'!K:K),FALSE))</f>
        <v>0</v>
      </c>
    </row>
    <row r="83" spans="1:15" x14ac:dyDescent="0.25">
      <c r="A83">
        <f t="shared" si="83"/>
        <v>0</v>
      </c>
      <c r="B83">
        <f t="shared" si="72"/>
        <v>0</v>
      </c>
      <c r="C83" s="120">
        <f>IF(A83=0,0,+spisak!A$4)</f>
        <v>0</v>
      </c>
      <c r="D83">
        <f>IF(A83=0,0,+spisak!C$4)</f>
        <v>0</v>
      </c>
      <c r="E83" s="158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39">
        <f t="shared" ref="N83" si="85">+IF(A83=0,0,"2016-procena")</f>
        <v>0</v>
      </c>
      <c r="O83" s="121">
        <f>IF(A83=0,0,+VLOOKUP($A83,'по изворима и контима'!$A$12:R$499,COLUMN('по изворима и контима'!L:L),FALSE))</f>
        <v>0</v>
      </c>
    </row>
    <row r="84" spans="1:15" x14ac:dyDescent="0.25">
      <c r="A84">
        <f t="shared" si="83"/>
        <v>0</v>
      </c>
      <c r="B84">
        <f t="shared" si="72"/>
        <v>0</v>
      </c>
      <c r="C84" s="120">
        <f>IF(A84=0,0,+spisak!A$4)</f>
        <v>0</v>
      </c>
      <c r="D84">
        <f>IF(A84=0,0,+spisak!C$4)</f>
        <v>0</v>
      </c>
      <c r="E84" s="158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39">
        <f t="shared" ref="N84" si="86">+IF(A84=0,0,"2017")</f>
        <v>0</v>
      </c>
      <c r="O84" s="121">
        <f>IF(A84=0,0,+VLOOKUP($A84,'по изворима и контима'!$A$12:R$499,COLUMN('по изворима и контима'!M:M),FALSE))</f>
        <v>0</v>
      </c>
    </row>
    <row r="85" spans="1:15" x14ac:dyDescent="0.25">
      <c r="A85">
        <f t="shared" si="83"/>
        <v>0</v>
      </c>
      <c r="B85">
        <f t="shared" si="72"/>
        <v>0</v>
      </c>
      <c r="C85" s="120">
        <f>IF(A85=0,0,+spisak!A$4)</f>
        <v>0</v>
      </c>
      <c r="D85">
        <f>IF(A85=0,0,+spisak!C$4)</f>
        <v>0</v>
      </c>
      <c r="E85" s="158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39">
        <f t="shared" ref="N85" si="87">+IF(A85=0,0,"2018")</f>
        <v>0</v>
      </c>
      <c r="O85" s="121">
        <f>IF(C85=0,0,+VLOOKUP($A85,'по изворима и контима'!$A$12:R$499,COLUMN('по изворима и контима'!N:N),FALSE))</f>
        <v>0</v>
      </c>
    </row>
    <row r="86" spans="1:15" x14ac:dyDescent="0.25">
      <c r="A86">
        <f t="shared" si="83"/>
        <v>0</v>
      </c>
      <c r="B86">
        <f t="shared" si="72"/>
        <v>0</v>
      </c>
      <c r="C86" s="120">
        <f>IF(A86=0,0,+spisak!A$4)</f>
        <v>0</v>
      </c>
      <c r="D86">
        <f>IF(A86=0,0,+spisak!C$4)</f>
        <v>0</v>
      </c>
      <c r="E86" s="158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39">
        <f t="shared" ref="N86" si="88">+IF(A86=0,0,"2019")</f>
        <v>0</v>
      </c>
      <c r="O86" s="121">
        <f>IF(C86=0,0,+VLOOKUP($A86,'по изворима и контима'!$A$12:R$499,COLUMN('по изворима и контима'!O:O),FALSE))</f>
        <v>0</v>
      </c>
    </row>
    <row r="87" spans="1:15" x14ac:dyDescent="0.25">
      <c r="A87">
        <f t="shared" si="83"/>
        <v>0</v>
      </c>
      <c r="B87">
        <f t="shared" si="72"/>
        <v>0</v>
      </c>
      <c r="C87" s="120">
        <f>IF(A87=0,0,+spisak!A$4)</f>
        <v>0</v>
      </c>
      <c r="D87">
        <f>IF(A87=0,0,+spisak!C$4)</f>
        <v>0</v>
      </c>
      <c r="E87" s="158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39">
        <f t="shared" ref="N87" si="89">+IF(A87=0,0,"nakon 2019")</f>
        <v>0</v>
      </c>
      <c r="O87" s="121">
        <f>IF(C87=0,0,+VLOOKUP($A87,'по изворима и контима'!$A$12:R$499,COLUMN('по изворима и контима'!P:P),FALSE))</f>
        <v>0</v>
      </c>
    </row>
    <row r="88" spans="1:15" x14ac:dyDescent="0.25">
      <c r="A88">
        <f>+IF(ISBLANK('по изворима и контима'!D96)=TRUE,0,1)</f>
        <v>0</v>
      </c>
      <c r="B88">
        <f t="shared" si="72"/>
        <v>0</v>
      </c>
      <c r="C88" s="120">
        <f>IF(A88=0,0,+spisak!A$4)</f>
        <v>0</v>
      </c>
      <c r="D88">
        <f>IF(A88=0,0,+spisak!C$4)</f>
        <v>0</v>
      </c>
      <c r="E88" s="158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39">
        <f t="shared" ref="N88" si="90">+IF(A88=0,0,"do 2015")</f>
        <v>0</v>
      </c>
      <c r="O88" s="121">
        <f>IF(A88=0,0,+VLOOKUP($A88,'по изворима и контима'!$A$12:L$499,COLUMN('по изворима и контима'!J:J),FALSE))</f>
        <v>0</v>
      </c>
    </row>
    <row r="89" spans="1:15" x14ac:dyDescent="0.25">
      <c r="A89">
        <f t="shared" ref="A89:A94" si="91">+A88</f>
        <v>0</v>
      </c>
      <c r="B89">
        <f t="shared" si="72"/>
        <v>0</v>
      </c>
      <c r="C89" s="120">
        <f>IF(A89=0,0,+spisak!A$4)</f>
        <v>0</v>
      </c>
      <c r="D89">
        <f>IF(A89=0,0,+spisak!C$4)</f>
        <v>0</v>
      </c>
      <c r="E89" s="158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39">
        <f t="shared" ref="N89" si="92">+IF(A89=0,0,"2016-plan")</f>
        <v>0</v>
      </c>
      <c r="O89" s="121">
        <f>IF(A89=0,0,+VLOOKUP($A89,'по изворима и контима'!$A$12:R$499,COLUMN('по изворима и контима'!K:K),FALSE))</f>
        <v>0</v>
      </c>
    </row>
    <row r="90" spans="1:15" x14ac:dyDescent="0.25">
      <c r="A90">
        <f t="shared" si="91"/>
        <v>0</v>
      </c>
      <c r="B90">
        <f t="shared" si="72"/>
        <v>0</v>
      </c>
      <c r="C90" s="120">
        <f>IF(A90=0,0,+spisak!A$4)</f>
        <v>0</v>
      </c>
      <c r="D90">
        <f>IF(A90=0,0,+spisak!C$4)</f>
        <v>0</v>
      </c>
      <c r="E90" s="158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39">
        <f t="shared" ref="N90" si="93">+IF(A90=0,0,"2016-procena")</f>
        <v>0</v>
      </c>
      <c r="O90" s="121">
        <f>IF(A90=0,0,+VLOOKUP($A90,'по изворима и контима'!$A$12:R$499,COLUMN('по изворима и контима'!L:L),FALSE))</f>
        <v>0</v>
      </c>
    </row>
    <row r="91" spans="1:15" x14ac:dyDescent="0.25">
      <c r="A91">
        <f t="shared" si="91"/>
        <v>0</v>
      </c>
      <c r="B91">
        <f t="shared" si="72"/>
        <v>0</v>
      </c>
      <c r="C91" s="120">
        <f>IF(A91=0,0,+spisak!A$4)</f>
        <v>0</v>
      </c>
      <c r="D91">
        <f>IF(A91=0,0,+spisak!C$4)</f>
        <v>0</v>
      </c>
      <c r="E91" s="158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39">
        <f t="shared" ref="N91" si="94">+IF(A91=0,0,"2017")</f>
        <v>0</v>
      </c>
      <c r="O91" s="121">
        <f>IF(A91=0,0,+VLOOKUP($A91,'по изворима и контима'!$A$12:R$499,COLUMN('по изворима и контима'!M:M),FALSE))</f>
        <v>0</v>
      </c>
    </row>
    <row r="92" spans="1:15" x14ac:dyDescent="0.25">
      <c r="A92">
        <f t="shared" si="91"/>
        <v>0</v>
      </c>
      <c r="B92">
        <f t="shared" si="72"/>
        <v>0</v>
      </c>
      <c r="C92" s="120">
        <f>IF(A92=0,0,+spisak!A$4)</f>
        <v>0</v>
      </c>
      <c r="D92">
        <f>IF(A92=0,0,+spisak!C$4)</f>
        <v>0</v>
      </c>
      <c r="E92" s="158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39">
        <f t="shared" ref="N92" si="95">+IF(A92=0,0,"2018")</f>
        <v>0</v>
      </c>
      <c r="O92" s="121">
        <f>IF(C92=0,0,+VLOOKUP($A92,'по изворима и контима'!$A$12:R$499,COLUMN('по изворима и контима'!N:N),FALSE))</f>
        <v>0</v>
      </c>
    </row>
    <row r="93" spans="1:15" x14ac:dyDescent="0.25">
      <c r="A93">
        <f t="shared" si="91"/>
        <v>0</v>
      </c>
      <c r="B93">
        <f t="shared" si="72"/>
        <v>0</v>
      </c>
      <c r="C93" s="120">
        <f>IF(A93=0,0,+spisak!A$4)</f>
        <v>0</v>
      </c>
      <c r="D93">
        <f>IF(A93=0,0,+spisak!C$4)</f>
        <v>0</v>
      </c>
      <c r="E93" s="158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39">
        <f t="shared" ref="N93" si="96">+IF(A93=0,0,"2019")</f>
        <v>0</v>
      </c>
      <c r="O93" s="121">
        <f>IF(C93=0,0,+VLOOKUP($A93,'по изворима и контима'!$A$12:R$499,COLUMN('по изворима и контима'!O:O),FALSE))</f>
        <v>0</v>
      </c>
    </row>
    <row r="94" spans="1:15" x14ac:dyDescent="0.25">
      <c r="A94">
        <f t="shared" si="91"/>
        <v>0</v>
      </c>
      <c r="B94">
        <f t="shared" si="72"/>
        <v>0</v>
      </c>
      <c r="C94" s="120">
        <f>IF(A94=0,0,+spisak!A$4)</f>
        <v>0</v>
      </c>
      <c r="D94">
        <f>IF(A94=0,0,+spisak!C$4)</f>
        <v>0</v>
      </c>
      <c r="E94" s="158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39">
        <f t="shared" ref="N94" si="97">+IF(A94=0,0,"nakon 2019")</f>
        <v>0</v>
      </c>
      <c r="O94" s="121">
        <f>IF(C94=0,0,+VLOOKUP($A94,'по изворима и контима'!$A$12:R$499,COLUMN('по изворима и контима'!P:P),FALSE))</f>
        <v>0</v>
      </c>
    </row>
    <row r="95" spans="1:15" x14ac:dyDescent="0.25">
      <c r="A95">
        <f>+IF(MAX(A$4:A92)&gt;=A$1,0,MAX(A$4:A92)+1)</f>
        <v>0</v>
      </c>
      <c r="B95">
        <f t="shared" si="72"/>
        <v>0</v>
      </c>
      <c r="C95" s="120">
        <f>IF(A95=0,0,+spisak!A$4)</f>
        <v>0</v>
      </c>
      <c r="D95">
        <f>IF(A95=0,0,+spisak!C$4)</f>
        <v>0</v>
      </c>
      <c r="E95" s="158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39">
        <f t="shared" ref="N95" si="98">+IF(A95=0,0,"do 2015")</f>
        <v>0</v>
      </c>
      <c r="O95" s="121">
        <f>IF(A95=0,0,+VLOOKUP($A95,'по изворима и контима'!$A$12:L$499,COLUMN('по изворима и контима'!J:J),FALSE))</f>
        <v>0</v>
      </c>
    </row>
    <row r="96" spans="1:15" x14ac:dyDescent="0.25">
      <c r="A96">
        <f>+A95</f>
        <v>0</v>
      </c>
      <c r="B96">
        <f t="shared" si="72"/>
        <v>0</v>
      </c>
      <c r="C96" s="120">
        <f>IF(A96=0,0,+spisak!A$4)</f>
        <v>0</v>
      </c>
      <c r="D96">
        <f>IF(A96=0,0,+spisak!C$4)</f>
        <v>0</v>
      </c>
      <c r="E96" s="158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39">
        <f t="shared" ref="N96" si="99">+IF(A96=0,0,"2016-plan")</f>
        <v>0</v>
      </c>
      <c r="O96" s="121">
        <f>IF(A96=0,0,+VLOOKUP($A96,'по изворима и контима'!$A$12:R$499,COLUMN('по изворима и контима'!K:K),FALSE))</f>
        <v>0</v>
      </c>
    </row>
    <row r="97" spans="1:15" x14ac:dyDescent="0.25">
      <c r="A97">
        <f t="shared" ref="A97:A108" si="100">+A96</f>
        <v>0</v>
      </c>
      <c r="B97">
        <f t="shared" si="72"/>
        <v>0</v>
      </c>
      <c r="C97" s="120">
        <f>IF(A97=0,0,+spisak!A$4)</f>
        <v>0</v>
      </c>
      <c r="D97">
        <f>IF(A97=0,0,+spisak!C$4)</f>
        <v>0</v>
      </c>
      <c r="E97" s="158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39">
        <f t="shared" ref="N97" si="101">+IF(A97=0,0,"2016-procena")</f>
        <v>0</v>
      </c>
      <c r="O97" s="121">
        <f>IF(A97=0,0,+VLOOKUP($A97,'по изворима и контима'!$A$12:R$499,COLUMN('по изворима и контима'!L:L),FALSE))</f>
        <v>0</v>
      </c>
    </row>
    <row r="98" spans="1:15" x14ac:dyDescent="0.25">
      <c r="A98">
        <f t="shared" si="100"/>
        <v>0</v>
      </c>
      <c r="B98">
        <f t="shared" si="72"/>
        <v>0</v>
      </c>
      <c r="C98" s="120">
        <f>IF(A98=0,0,+spisak!A$4)</f>
        <v>0</v>
      </c>
      <c r="D98">
        <f>IF(A98=0,0,+spisak!C$4)</f>
        <v>0</v>
      </c>
      <c r="E98" s="158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39">
        <f t="shared" ref="N98" si="102">+IF(A98=0,0,"2017")</f>
        <v>0</v>
      </c>
      <c r="O98" s="121">
        <f>IF(A98=0,0,+VLOOKUP($A98,'по изворима и контима'!$A$12:R$499,COLUMN('по изворима и контима'!M:M),FALSE))</f>
        <v>0</v>
      </c>
    </row>
    <row r="99" spans="1:15" x14ac:dyDescent="0.25">
      <c r="A99">
        <f t="shared" si="100"/>
        <v>0</v>
      </c>
      <c r="B99">
        <f t="shared" si="72"/>
        <v>0</v>
      </c>
      <c r="C99" s="120">
        <f>IF(A99=0,0,+spisak!A$4)</f>
        <v>0</v>
      </c>
      <c r="D99">
        <f>IF(A99=0,0,+spisak!C$4)</f>
        <v>0</v>
      </c>
      <c r="E99" s="158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39">
        <f t="shared" ref="N99" si="103">+IF(A99=0,0,"2018")</f>
        <v>0</v>
      </c>
      <c r="O99" s="121">
        <f>IF(C99=0,0,+VLOOKUP($A99,'по изворима и контима'!$A$12:R$499,COLUMN('по изворима и контима'!N:N),FALSE))</f>
        <v>0</v>
      </c>
    </row>
    <row r="100" spans="1:15" x14ac:dyDescent="0.25">
      <c r="A100">
        <f t="shared" si="100"/>
        <v>0</v>
      </c>
      <c r="B100">
        <f t="shared" si="72"/>
        <v>0</v>
      </c>
      <c r="C100" s="120">
        <f>IF(A100=0,0,+spisak!A$4)</f>
        <v>0</v>
      </c>
      <c r="D100">
        <f>IF(A100=0,0,+spisak!C$4)</f>
        <v>0</v>
      </c>
      <c r="E100" s="158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39">
        <f t="shared" ref="N100" si="104">+IF(A100=0,0,"2019")</f>
        <v>0</v>
      </c>
      <c r="O100" s="121">
        <f>IF(C100=0,0,+VLOOKUP($A100,'по изворима и контима'!$A$12:R$499,COLUMN('по изворима и контима'!O:O),FALSE))</f>
        <v>0</v>
      </c>
    </row>
    <row r="101" spans="1:15" x14ac:dyDescent="0.25">
      <c r="A101">
        <f t="shared" si="100"/>
        <v>0</v>
      </c>
      <c r="B101">
        <f t="shared" si="72"/>
        <v>0</v>
      </c>
      <c r="C101" s="120">
        <f>IF(A101=0,0,+spisak!A$4)</f>
        <v>0</v>
      </c>
      <c r="D101">
        <f>IF(A101=0,0,+spisak!C$4)</f>
        <v>0</v>
      </c>
      <c r="E101" s="158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39">
        <f t="shared" ref="N101" si="105">+IF(A101=0,0,"nakon 2019")</f>
        <v>0</v>
      </c>
      <c r="O101" s="121">
        <f>IF(C101=0,0,+VLOOKUP($A101,'по изворима и контима'!$A$12:R$499,COLUMN('по изворима и контима'!P:P),FALSE))</f>
        <v>0</v>
      </c>
    </row>
    <row r="102" spans="1:15" x14ac:dyDescent="0.25">
      <c r="A102">
        <f>+IF(MAX(A$4:A99)&gt;=A$1,0,MAX(A$4:A99)+1)</f>
        <v>0</v>
      </c>
      <c r="B102">
        <f t="shared" si="72"/>
        <v>0</v>
      </c>
      <c r="C102" s="120">
        <f>IF(A102=0,0,+spisak!A$4)</f>
        <v>0</v>
      </c>
      <c r="D102">
        <f>IF(A102=0,0,+spisak!C$4)</f>
        <v>0</v>
      </c>
      <c r="E102" s="158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39">
        <f t="shared" ref="N102" si="106">+IF(A102=0,0,"do 2015")</f>
        <v>0</v>
      </c>
      <c r="O102" s="121">
        <f>IF(A102=0,0,+VLOOKUP($A102,'по изворима и контима'!$A$12:L$499,COLUMN('по изворима и контима'!J:J),FALSE))</f>
        <v>0</v>
      </c>
    </row>
    <row r="103" spans="1:15" x14ac:dyDescent="0.25">
      <c r="A103">
        <f>+A102</f>
        <v>0</v>
      </c>
      <c r="B103">
        <f t="shared" si="72"/>
        <v>0</v>
      </c>
      <c r="C103" s="120">
        <f>IF(A103=0,0,+spisak!A$4)</f>
        <v>0</v>
      </c>
      <c r="D103">
        <f>IF(A103=0,0,+spisak!C$4)</f>
        <v>0</v>
      </c>
      <c r="E103" s="158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39">
        <f t="shared" ref="N103" si="107">+IF(A103=0,0,"2016-plan")</f>
        <v>0</v>
      </c>
      <c r="O103" s="121">
        <f>IF(A103=0,0,+VLOOKUP($A103,'по изворима и контима'!$A$12:R$499,COLUMN('по изворима и контима'!K:K),FALSE))</f>
        <v>0</v>
      </c>
    </row>
    <row r="104" spans="1:15" x14ac:dyDescent="0.25">
      <c r="A104">
        <f t="shared" si="100"/>
        <v>0</v>
      </c>
      <c r="B104">
        <f t="shared" si="72"/>
        <v>0</v>
      </c>
      <c r="C104" s="120">
        <f>IF(A104=0,0,+spisak!A$4)</f>
        <v>0</v>
      </c>
      <c r="D104">
        <f>IF(A104=0,0,+spisak!C$4)</f>
        <v>0</v>
      </c>
      <c r="E104" s="158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39">
        <f t="shared" ref="N104" si="108">+IF(A104=0,0,"2016-procena")</f>
        <v>0</v>
      </c>
      <c r="O104" s="121">
        <f>IF(A104=0,0,+VLOOKUP($A104,'по изворима и контима'!$A$12:R$499,COLUMN('по изворима и контима'!L:L),FALSE))</f>
        <v>0</v>
      </c>
    </row>
    <row r="105" spans="1:15" x14ac:dyDescent="0.25">
      <c r="A105">
        <f t="shared" si="100"/>
        <v>0</v>
      </c>
      <c r="B105">
        <f t="shared" si="72"/>
        <v>0</v>
      </c>
      <c r="C105" s="120">
        <f>IF(A105=0,0,+spisak!A$4)</f>
        <v>0</v>
      </c>
      <c r="D105">
        <f>IF(A105=0,0,+spisak!C$4)</f>
        <v>0</v>
      </c>
      <c r="E105" s="158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39">
        <f t="shared" ref="N105" si="109">+IF(A105=0,0,"2017")</f>
        <v>0</v>
      </c>
      <c r="O105" s="121">
        <f>IF(A105=0,0,+VLOOKUP($A105,'по изворима и контима'!$A$12:R$499,COLUMN('по изворима и контима'!M:M),FALSE))</f>
        <v>0</v>
      </c>
    </row>
    <row r="106" spans="1:15" x14ac:dyDescent="0.25">
      <c r="A106">
        <f t="shared" si="100"/>
        <v>0</v>
      </c>
      <c r="B106">
        <f t="shared" si="72"/>
        <v>0</v>
      </c>
      <c r="C106" s="120">
        <f>IF(A106=0,0,+spisak!A$4)</f>
        <v>0</v>
      </c>
      <c r="D106">
        <f>IF(A106=0,0,+spisak!C$4)</f>
        <v>0</v>
      </c>
      <c r="E106" s="158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39">
        <f t="shared" ref="N106" si="110">+IF(A106=0,0,"2018")</f>
        <v>0</v>
      </c>
      <c r="O106" s="121">
        <f>IF(C106=0,0,+VLOOKUP($A106,'по изворима и контима'!$A$12:R$499,COLUMN('по изворима и контима'!N:N),FALSE))</f>
        <v>0</v>
      </c>
    </row>
    <row r="107" spans="1:15" x14ac:dyDescent="0.25">
      <c r="A107">
        <f t="shared" si="100"/>
        <v>0</v>
      </c>
      <c r="B107">
        <f t="shared" si="72"/>
        <v>0</v>
      </c>
      <c r="C107" s="120">
        <f>IF(A107=0,0,+spisak!A$4)</f>
        <v>0</v>
      </c>
      <c r="D107">
        <f>IF(A107=0,0,+spisak!C$4)</f>
        <v>0</v>
      </c>
      <c r="E107" s="158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39">
        <f t="shared" ref="N107" si="111">+IF(A107=0,0,"2019")</f>
        <v>0</v>
      </c>
      <c r="O107" s="121">
        <f>IF(C107=0,0,+VLOOKUP($A107,'по изворима и контима'!$A$12:R$499,COLUMN('по изворима и контима'!O:O),FALSE))</f>
        <v>0</v>
      </c>
    </row>
    <row r="108" spans="1:15" x14ac:dyDescent="0.25">
      <c r="A108">
        <f t="shared" si="100"/>
        <v>0</v>
      </c>
      <c r="B108">
        <f t="shared" si="72"/>
        <v>0</v>
      </c>
      <c r="C108" s="120">
        <f>IF(A108=0,0,+spisak!A$4)</f>
        <v>0</v>
      </c>
      <c r="D108">
        <f>IF(A108=0,0,+spisak!C$4)</f>
        <v>0</v>
      </c>
      <c r="E108" s="158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39">
        <f t="shared" ref="N108" si="112">+IF(A108=0,0,"nakon 2019")</f>
        <v>0</v>
      </c>
      <c r="O108" s="121">
        <f>IF(C108=0,0,+VLOOKUP($A108,'по изворима и контима'!$A$12:R$499,COLUMN('по изворима и контима'!P:P),FALSE))</f>
        <v>0</v>
      </c>
    </row>
    <row r="109" spans="1:15" x14ac:dyDescent="0.25">
      <c r="A109">
        <f>+IF(MAX(A$4:A106)&gt;=A$1,0,MAX(A$4:A106)+1)</f>
        <v>0</v>
      </c>
      <c r="B109">
        <f t="shared" si="72"/>
        <v>0</v>
      </c>
      <c r="C109" s="120">
        <f>IF(A109=0,0,+spisak!A$4)</f>
        <v>0</v>
      </c>
      <c r="D109">
        <f>IF(A109=0,0,+spisak!C$4)</f>
        <v>0</v>
      </c>
      <c r="E109" s="158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39">
        <f t="shared" ref="N109" si="113">+IF(A109=0,0,"do 2015")</f>
        <v>0</v>
      </c>
      <c r="O109" s="121">
        <f>IF(A109=0,0,+VLOOKUP($A109,'по изворима и контима'!$A$12:L$499,COLUMN('по изворима и контима'!J:J),FALSE))</f>
        <v>0</v>
      </c>
    </row>
    <row r="110" spans="1:15" x14ac:dyDescent="0.25">
      <c r="A110">
        <f t="shared" ref="A110:A115" si="114">+A109</f>
        <v>0</v>
      </c>
      <c r="B110">
        <f t="shared" si="72"/>
        <v>0</v>
      </c>
      <c r="C110" s="120">
        <f>IF(A110=0,0,+spisak!A$4)</f>
        <v>0</v>
      </c>
      <c r="D110">
        <f>IF(A110=0,0,+spisak!C$4)</f>
        <v>0</v>
      </c>
      <c r="E110" s="158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39">
        <f t="shared" ref="N110" si="115">+IF(A110=0,0,"2016-plan")</f>
        <v>0</v>
      </c>
      <c r="O110" s="121">
        <f>IF(A110=0,0,+VLOOKUP($A110,'по изворима и контима'!$A$12:R$499,COLUMN('по изворима и контима'!K:K),FALSE))</f>
        <v>0</v>
      </c>
    </row>
    <row r="111" spans="1:15" x14ac:dyDescent="0.25">
      <c r="A111">
        <f t="shared" si="114"/>
        <v>0</v>
      </c>
      <c r="B111">
        <f t="shared" si="72"/>
        <v>0</v>
      </c>
      <c r="C111" s="120">
        <f>IF(A111=0,0,+spisak!A$4)</f>
        <v>0</v>
      </c>
      <c r="D111">
        <f>IF(A111=0,0,+spisak!C$4)</f>
        <v>0</v>
      </c>
      <c r="E111" s="158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39">
        <f t="shared" ref="N111" si="116">+IF(A111=0,0,"2016-procena")</f>
        <v>0</v>
      </c>
      <c r="O111" s="121">
        <f>IF(A111=0,0,+VLOOKUP($A111,'по изворима и контима'!$A$12:R$499,COLUMN('по изворима и контима'!L:L),FALSE))</f>
        <v>0</v>
      </c>
    </row>
    <row r="112" spans="1:15" x14ac:dyDescent="0.25">
      <c r="A112">
        <f t="shared" si="114"/>
        <v>0</v>
      </c>
      <c r="B112">
        <f t="shared" si="72"/>
        <v>0</v>
      </c>
      <c r="C112" s="120">
        <f>IF(A112=0,0,+spisak!A$4)</f>
        <v>0</v>
      </c>
      <c r="D112">
        <f>IF(A112=0,0,+spisak!C$4)</f>
        <v>0</v>
      </c>
      <c r="E112" s="158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39">
        <f t="shared" ref="N112" si="117">+IF(A112=0,0,"2017")</f>
        <v>0</v>
      </c>
      <c r="O112" s="121">
        <f>IF(A112=0,0,+VLOOKUP($A112,'по изворима и контима'!$A$12:R$499,COLUMN('по изворима и контима'!M:M),FALSE))</f>
        <v>0</v>
      </c>
    </row>
    <row r="113" spans="1:15" x14ac:dyDescent="0.25">
      <c r="A113">
        <f t="shared" si="114"/>
        <v>0</v>
      </c>
      <c r="B113">
        <f t="shared" si="72"/>
        <v>0</v>
      </c>
      <c r="C113" s="120">
        <f>IF(A113=0,0,+spisak!A$4)</f>
        <v>0</v>
      </c>
      <c r="D113">
        <f>IF(A113=0,0,+spisak!C$4)</f>
        <v>0</v>
      </c>
      <c r="E113" s="158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39">
        <f t="shared" ref="N113" si="118">+IF(A113=0,0,"2018")</f>
        <v>0</v>
      </c>
      <c r="O113" s="121">
        <f>IF(C113=0,0,+VLOOKUP($A113,'по изворима и контима'!$A$12:R$499,COLUMN('по изворима и контима'!N:N),FALSE))</f>
        <v>0</v>
      </c>
    </row>
    <row r="114" spans="1:15" x14ac:dyDescent="0.25">
      <c r="A114">
        <f t="shared" si="114"/>
        <v>0</v>
      </c>
      <c r="B114">
        <f t="shared" si="72"/>
        <v>0</v>
      </c>
      <c r="C114" s="120">
        <f>IF(A114=0,0,+spisak!A$4)</f>
        <v>0</v>
      </c>
      <c r="D114">
        <f>IF(A114=0,0,+spisak!C$4)</f>
        <v>0</v>
      </c>
      <c r="E114" s="158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39">
        <f t="shared" ref="N114" si="119">+IF(A114=0,0,"2019")</f>
        <v>0</v>
      </c>
      <c r="O114" s="121">
        <f>IF(C114=0,0,+VLOOKUP($A114,'по изворима и контима'!$A$12:R$499,COLUMN('по изворима и контима'!O:O),FALSE))</f>
        <v>0</v>
      </c>
    </row>
    <row r="115" spans="1:15" x14ac:dyDescent="0.25">
      <c r="A115">
        <f t="shared" si="114"/>
        <v>0</v>
      </c>
      <c r="B115">
        <f t="shared" si="72"/>
        <v>0</v>
      </c>
      <c r="C115" s="120">
        <f>IF(A115=0,0,+spisak!A$4)</f>
        <v>0</v>
      </c>
      <c r="D115">
        <f>IF(A115=0,0,+spisak!C$4)</f>
        <v>0</v>
      </c>
      <c r="E115" s="158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39">
        <f t="shared" ref="N115" si="120">+IF(A115=0,0,"nakon 2019")</f>
        <v>0</v>
      </c>
      <c r="O115" s="121">
        <f>IF(C115=0,0,+VLOOKUP($A115,'по изворима и контима'!$A$12:R$499,COLUMN('по изворима и контима'!P:P),FALSE))</f>
        <v>0</v>
      </c>
    </row>
    <row r="116" spans="1:15" x14ac:dyDescent="0.25">
      <c r="A116">
        <f>+IF(ISBLANK('по изворима и контима'!D124)=TRUE,0,1)</f>
        <v>0</v>
      </c>
      <c r="B116">
        <f t="shared" si="72"/>
        <v>0</v>
      </c>
      <c r="C116" s="120">
        <f>IF(A116=0,0,+spisak!A$4)</f>
        <v>0</v>
      </c>
      <c r="D116">
        <f>IF(A116=0,0,+spisak!C$4)</f>
        <v>0</v>
      </c>
      <c r="E116" s="158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39">
        <f t="shared" ref="N116" si="121">+IF(A116=0,0,"do 2015")</f>
        <v>0</v>
      </c>
      <c r="O116" s="121">
        <f>IF(A116=0,0,+VLOOKUP($A116,'по изворима и контима'!$A$12:L$499,COLUMN('по изворима и контима'!J:J),FALSE))</f>
        <v>0</v>
      </c>
    </row>
    <row r="117" spans="1:15" x14ac:dyDescent="0.25">
      <c r="A117">
        <f t="shared" ref="A117:A122" si="122">+A116</f>
        <v>0</v>
      </c>
      <c r="B117">
        <f t="shared" si="72"/>
        <v>0</v>
      </c>
      <c r="C117" s="120">
        <f>IF(A117=0,0,+spisak!A$4)</f>
        <v>0</v>
      </c>
      <c r="D117">
        <f>IF(A117=0,0,+spisak!C$4)</f>
        <v>0</v>
      </c>
      <c r="E117" s="158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39">
        <f t="shared" ref="N117" si="123">+IF(A117=0,0,"2016-plan")</f>
        <v>0</v>
      </c>
      <c r="O117" s="121">
        <f>IF(A117=0,0,+VLOOKUP($A117,'по изворима и контима'!$A$12:R$499,COLUMN('по изворима и контима'!K:K),FALSE))</f>
        <v>0</v>
      </c>
    </row>
    <row r="118" spans="1:15" x14ac:dyDescent="0.25">
      <c r="A118">
        <f t="shared" si="122"/>
        <v>0</v>
      </c>
      <c r="B118">
        <f t="shared" si="72"/>
        <v>0</v>
      </c>
      <c r="C118" s="120">
        <f>IF(A118=0,0,+spisak!A$4)</f>
        <v>0</v>
      </c>
      <c r="D118">
        <f>IF(A118=0,0,+spisak!C$4)</f>
        <v>0</v>
      </c>
      <c r="E118" s="158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39">
        <f t="shared" ref="N118" si="124">+IF(A118=0,0,"2016-procena")</f>
        <v>0</v>
      </c>
      <c r="O118" s="121">
        <f>IF(A118=0,0,+VLOOKUP($A118,'по изворима и контима'!$A$12:R$499,COLUMN('по изворима и контима'!L:L),FALSE))</f>
        <v>0</v>
      </c>
    </row>
    <row r="119" spans="1:15" x14ac:dyDescent="0.25">
      <c r="A119">
        <f t="shared" si="122"/>
        <v>0</v>
      </c>
      <c r="B119">
        <f t="shared" si="72"/>
        <v>0</v>
      </c>
      <c r="C119" s="120">
        <f>IF(A119=0,0,+spisak!A$4)</f>
        <v>0</v>
      </c>
      <c r="D119">
        <f>IF(A119=0,0,+spisak!C$4)</f>
        <v>0</v>
      </c>
      <c r="E119" s="158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39">
        <f t="shared" ref="N119" si="125">+IF(A119=0,0,"2017")</f>
        <v>0</v>
      </c>
      <c r="O119" s="121">
        <f>IF(A119=0,0,+VLOOKUP($A119,'по изворима и контима'!$A$12:R$499,COLUMN('по изворима и контима'!M:M),FALSE))</f>
        <v>0</v>
      </c>
    </row>
    <row r="120" spans="1:15" x14ac:dyDescent="0.25">
      <c r="A120">
        <f t="shared" si="122"/>
        <v>0</v>
      </c>
      <c r="B120">
        <f t="shared" si="72"/>
        <v>0</v>
      </c>
      <c r="C120" s="120">
        <f>IF(A120=0,0,+spisak!A$4)</f>
        <v>0</v>
      </c>
      <c r="D120">
        <f>IF(A120=0,0,+spisak!C$4)</f>
        <v>0</v>
      </c>
      <c r="E120" s="158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39">
        <f t="shared" ref="N120" si="126">+IF(A120=0,0,"2018")</f>
        <v>0</v>
      </c>
      <c r="O120" s="121">
        <f>IF(C120=0,0,+VLOOKUP($A120,'по изворима и контима'!$A$12:R$499,COLUMN('по изворима и контима'!N:N),FALSE))</f>
        <v>0</v>
      </c>
    </row>
    <row r="121" spans="1:15" x14ac:dyDescent="0.25">
      <c r="A121">
        <f t="shared" si="122"/>
        <v>0</v>
      </c>
      <c r="B121">
        <f t="shared" si="72"/>
        <v>0</v>
      </c>
      <c r="C121" s="120">
        <f>IF(A121=0,0,+spisak!A$4)</f>
        <v>0</v>
      </c>
      <c r="D121">
        <f>IF(A121=0,0,+spisak!C$4)</f>
        <v>0</v>
      </c>
      <c r="E121" s="158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39">
        <f t="shared" ref="N121" si="127">+IF(A121=0,0,"2019")</f>
        <v>0</v>
      </c>
      <c r="O121" s="121">
        <f>IF(C121=0,0,+VLOOKUP($A121,'по изворима и контима'!$A$12:R$499,COLUMN('по изворима и контима'!O:O),FALSE))</f>
        <v>0</v>
      </c>
    </row>
    <row r="122" spans="1:15" x14ac:dyDescent="0.25">
      <c r="A122">
        <f t="shared" si="122"/>
        <v>0</v>
      </c>
      <c r="B122">
        <f t="shared" si="72"/>
        <v>0</v>
      </c>
      <c r="C122" s="120">
        <f>IF(A122=0,0,+spisak!A$4)</f>
        <v>0</v>
      </c>
      <c r="D122">
        <f>IF(A122=0,0,+spisak!C$4)</f>
        <v>0</v>
      </c>
      <c r="E122" s="158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39">
        <f t="shared" ref="N122" si="128">+IF(A122=0,0,"nakon 2019")</f>
        <v>0</v>
      </c>
      <c r="O122" s="121">
        <f>IF(C122=0,0,+VLOOKUP($A122,'по изворима и контима'!$A$12:R$499,COLUMN('по изворима и контима'!P:P),FALSE))</f>
        <v>0</v>
      </c>
    </row>
    <row r="123" spans="1:15" x14ac:dyDescent="0.25">
      <c r="A123">
        <f>+IF(MAX(A$4:A120)&gt;=A$1,0,MAX(A$4:A120)+1)</f>
        <v>0</v>
      </c>
      <c r="B123">
        <f t="shared" si="72"/>
        <v>0</v>
      </c>
      <c r="C123" s="120">
        <f>IF(A123=0,0,+spisak!A$4)</f>
        <v>0</v>
      </c>
      <c r="D123">
        <f>IF(A123=0,0,+spisak!C$4)</f>
        <v>0</v>
      </c>
      <c r="E123" s="158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39">
        <f t="shared" ref="N123" si="129">+IF(A123=0,0,"do 2015")</f>
        <v>0</v>
      </c>
      <c r="O123" s="121">
        <f>IF(A123=0,0,+VLOOKUP($A123,'по изворима и контима'!$A$12:L$499,COLUMN('по изворима и контима'!J:J),FALSE))</f>
        <v>0</v>
      </c>
    </row>
    <row r="124" spans="1:15" x14ac:dyDescent="0.25">
      <c r="A124">
        <f>+A123</f>
        <v>0</v>
      </c>
      <c r="B124">
        <f t="shared" si="72"/>
        <v>0</v>
      </c>
      <c r="C124" s="120">
        <f>IF(A124=0,0,+spisak!A$4)</f>
        <v>0</v>
      </c>
      <c r="D124">
        <f>IF(A124=0,0,+spisak!C$4)</f>
        <v>0</v>
      </c>
      <c r="E124" s="158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39">
        <f t="shared" ref="N124" si="130">+IF(A124=0,0,"2016-plan")</f>
        <v>0</v>
      </c>
      <c r="O124" s="121">
        <f>IF(A124=0,0,+VLOOKUP($A124,'по изворима и контима'!$A$12:R$499,COLUMN('по изворима и контима'!K:K),FALSE))</f>
        <v>0</v>
      </c>
    </row>
    <row r="125" spans="1:15" x14ac:dyDescent="0.25">
      <c r="A125">
        <f t="shared" ref="A125:A136" si="131">+A124</f>
        <v>0</v>
      </c>
      <c r="B125">
        <f t="shared" si="72"/>
        <v>0</v>
      </c>
      <c r="C125" s="120">
        <f>IF(A125=0,0,+spisak!A$4)</f>
        <v>0</v>
      </c>
      <c r="D125">
        <f>IF(A125=0,0,+spisak!C$4)</f>
        <v>0</v>
      </c>
      <c r="E125" s="158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39">
        <f t="shared" ref="N125" si="132">+IF(A125=0,0,"2016-procena")</f>
        <v>0</v>
      </c>
      <c r="O125" s="121">
        <f>IF(A125=0,0,+VLOOKUP($A125,'по изворима и контима'!$A$12:R$499,COLUMN('по изворима и контима'!L:L),FALSE))</f>
        <v>0</v>
      </c>
    </row>
    <row r="126" spans="1:15" x14ac:dyDescent="0.25">
      <c r="A126">
        <f t="shared" si="131"/>
        <v>0</v>
      </c>
      <c r="B126">
        <f t="shared" si="72"/>
        <v>0</v>
      </c>
      <c r="C126" s="120">
        <f>IF(A126=0,0,+spisak!A$4)</f>
        <v>0</v>
      </c>
      <c r="D126">
        <f>IF(A126=0,0,+spisak!C$4)</f>
        <v>0</v>
      </c>
      <c r="E126" s="158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39">
        <f t="shared" ref="N126" si="133">+IF(A126=0,0,"2017")</f>
        <v>0</v>
      </c>
      <c r="O126" s="121">
        <f>IF(A126=0,0,+VLOOKUP($A126,'по изворима и контима'!$A$12:R$499,COLUMN('по изворима и контима'!M:M),FALSE))</f>
        <v>0</v>
      </c>
    </row>
    <row r="127" spans="1:15" x14ac:dyDescent="0.25">
      <c r="A127">
        <f t="shared" si="131"/>
        <v>0</v>
      </c>
      <c r="B127">
        <f t="shared" si="72"/>
        <v>0</v>
      </c>
      <c r="C127" s="120">
        <f>IF(A127=0,0,+spisak!A$4)</f>
        <v>0</v>
      </c>
      <c r="D127">
        <f>IF(A127=0,0,+spisak!C$4)</f>
        <v>0</v>
      </c>
      <c r="E127" s="158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39">
        <f t="shared" ref="N127" si="134">+IF(A127=0,0,"2018")</f>
        <v>0</v>
      </c>
      <c r="O127" s="121">
        <f>IF(C127=0,0,+VLOOKUP($A127,'по изворима и контима'!$A$12:R$499,COLUMN('по изворима и контима'!N:N),FALSE))</f>
        <v>0</v>
      </c>
    </row>
    <row r="128" spans="1:15" x14ac:dyDescent="0.25">
      <c r="A128">
        <f t="shared" si="131"/>
        <v>0</v>
      </c>
      <c r="B128">
        <f t="shared" si="72"/>
        <v>0</v>
      </c>
      <c r="C128" s="120">
        <f>IF(A128=0,0,+spisak!A$4)</f>
        <v>0</v>
      </c>
      <c r="D128">
        <f>IF(A128=0,0,+spisak!C$4)</f>
        <v>0</v>
      </c>
      <c r="E128" s="158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39">
        <f t="shared" ref="N128" si="135">+IF(A128=0,0,"2019")</f>
        <v>0</v>
      </c>
      <c r="O128" s="121">
        <f>IF(C128=0,0,+VLOOKUP($A128,'по изворима и контима'!$A$12:R$499,COLUMN('по изворима и контима'!O:O),FALSE))</f>
        <v>0</v>
      </c>
    </row>
    <row r="129" spans="1:15" x14ac:dyDescent="0.25">
      <c r="A129">
        <f t="shared" si="131"/>
        <v>0</v>
      </c>
      <c r="B129">
        <f t="shared" si="72"/>
        <v>0</v>
      </c>
      <c r="C129" s="120">
        <f>IF(A129=0,0,+spisak!A$4)</f>
        <v>0</v>
      </c>
      <c r="D129">
        <f>IF(A129=0,0,+spisak!C$4)</f>
        <v>0</v>
      </c>
      <c r="E129" s="158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39">
        <f t="shared" ref="N129" si="136">+IF(A129=0,0,"nakon 2019")</f>
        <v>0</v>
      </c>
      <c r="O129" s="121">
        <f>IF(C129=0,0,+VLOOKUP($A129,'по изворима и контима'!$A$12:R$499,COLUMN('по изворима и контима'!P:P),FALSE))</f>
        <v>0</v>
      </c>
    </row>
    <row r="130" spans="1:15" x14ac:dyDescent="0.25">
      <c r="A130">
        <f>+IF(MAX(A$4:A127)&gt;=A$1,0,MAX(A$4:A127)+1)</f>
        <v>0</v>
      </c>
      <c r="B130">
        <f t="shared" si="72"/>
        <v>0</v>
      </c>
      <c r="C130" s="120">
        <f>IF(A130=0,0,+spisak!A$4)</f>
        <v>0</v>
      </c>
      <c r="D130">
        <f>IF(A130=0,0,+spisak!C$4)</f>
        <v>0</v>
      </c>
      <c r="E130" s="158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39">
        <f t="shared" ref="N130" si="137">+IF(A130=0,0,"do 2015")</f>
        <v>0</v>
      </c>
      <c r="O130" s="121">
        <f>IF(A130=0,0,+VLOOKUP($A130,'по изворима и контима'!$A$12:L$499,COLUMN('по изворима и контима'!J:J),FALSE))</f>
        <v>0</v>
      </c>
    </row>
    <row r="131" spans="1:15" x14ac:dyDescent="0.25">
      <c r="A131">
        <f>+A130</f>
        <v>0</v>
      </c>
      <c r="B131">
        <f t="shared" si="72"/>
        <v>0</v>
      </c>
      <c r="C131" s="120">
        <f>IF(A131=0,0,+spisak!A$4)</f>
        <v>0</v>
      </c>
      <c r="D131">
        <f>IF(A131=0,0,+spisak!C$4)</f>
        <v>0</v>
      </c>
      <c r="E131" s="158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39">
        <f t="shared" ref="N131" si="138">+IF(A131=0,0,"2016-plan")</f>
        <v>0</v>
      </c>
      <c r="O131" s="121">
        <f>IF(A131=0,0,+VLOOKUP($A131,'по изворима и контима'!$A$12:R$499,COLUMN('по изворима и контима'!K:K),FALSE))</f>
        <v>0</v>
      </c>
    </row>
    <row r="132" spans="1:15" x14ac:dyDescent="0.25">
      <c r="A132">
        <f t="shared" si="131"/>
        <v>0</v>
      </c>
      <c r="B132">
        <f t="shared" si="72"/>
        <v>0</v>
      </c>
      <c r="C132" s="120">
        <f>IF(A132=0,0,+spisak!A$4)</f>
        <v>0</v>
      </c>
      <c r="D132">
        <f>IF(A132=0,0,+spisak!C$4)</f>
        <v>0</v>
      </c>
      <c r="E132" s="158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39">
        <f t="shared" ref="N132" si="139">+IF(A132=0,0,"2016-procena")</f>
        <v>0</v>
      </c>
      <c r="O132" s="121">
        <f>IF(A132=0,0,+VLOOKUP($A132,'по изворима и контима'!$A$12:R$499,COLUMN('по изворима и контима'!L:L),FALSE))</f>
        <v>0</v>
      </c>
    </row>
    <row r="133" spans="1:15" x14ac:dyDescent="0.25">
      <c r="A133">
        <f t="shared" si="131"/>
        <v>0</v>
      </c>
      <c r="B133">
        <f t="shared" si="72"/>
        <v>0</v>
      </c>
      <c r="C133" s="120">
        <f>IF(A133=0,0,+spisak!A$4)</f>
        <v>0</v>
      </c>
      <c r="D133">
        <f>IF(A133=0,0,+spisak!C$4)</f>
        <v>0</v>
      </c>
      <c r="E133" s="158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39">
        <f t="shared" ref="N133" si="140">+IF(A133=0,0,"2017")</f>
        <v>0</v>
      </c>
      <c r="O133" s="121">
        <f>IF(A133=0,0,+VLOOKUP($A133,'по изворима и контима'!$A$12:R$499,COLUMN('по изворима и контима'!M:M),FALSE))</f>
        <v>0</v>
      </c>
    </row>
    <row r="134" spans="1:15" x14ac:dyDescent="0.25">
      <c r="A134">
        <f t="shared" si="131"/>
        <v>0</v>
      </c>
      <c r="B134">
        <f t="shared" si="72"/>
        <v>0</v>
      </c>
      <c r="C134" s="120">
        <f>IF(A134=0,0,+spisak!A$4)</f>
        <v>0</v>
      </c>
      <c r="D134">
        <f>IF(A134=0,0,+spisak!C$4)</f>
        <v>0</v>
      </c>
      <c r="E134" s="158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39">
        <f t="shared" ref="N134" si="141">+IF(A134=0,0,"2018")</f>
        <v>0</v>
      </c>
      <c r="O134" s="121">
        <f>IF(C134=0,0,+VLOOKUP($A134,'по изворима и контима'!$A$12:R$499,COLUMN('по изворима и контима'!N:N),FALSE))</f>
        <v>0</v>
      </c>
    </row>
    <row r="135" spans="1:15" x14ac:dyDescent="0.25">
      <c r="A135">
        <f t="shared" si="131"/>
        <v>0</v>
      </c>
      <c r="B135">
        <f t="shared" si="72"/>
        <v>0</v>
      </c>
      <c r="C135" s="120">
        <f>IF(A135=0,0,+spisak!A$4)</f>
        <v>0</v>
      </c>
      <c r="D135">
        <f>IF(A135=0,0,+spisak!C$4)</f>
        <v>0</v>
      </c>
      <c r="E135" s="158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39">
        <f t="shared" ref="N135" si="142">+IF(A135=0,0,"2019")</f>
        <v>0</v>
      </c>
      <c r="O135" s="121">
        <f>IF(C135=0,0,+VLOOKUP($A135,'по изворима и контима'!$A$12:R$499,COLUMN('по изворима и контима'!O:O),FALSE))</f>
        <v>0</v>
      </c>
    </row>
    <row r="136" spans="1:15" x14ac:dyDescent="0.25">
      <c r="A136">
        <f t="shared" si="131"/>
        <v>0</v>
      </c>
      <c r="B136">
        <f t="shared" ref="B136:B199" si="143">+IF(A136&gt;0,+B135+1,0)</f>
        <v>0</v>
      </c>
      <c r="C136" s="120">
        <f>IF(A136=0,0,+spisak!A$4)</f>
        <v>0</v>
      </c>
      <c r="D136">
        <f>IF(A136=0,0,+spisak!C$4)</f>
        <v>0</v>
      </c>
      <c r="E136" s="158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39">
        <f t="shared" ref="N136" si="144">+IF(A136=0,0,"nakon 2019")</f>
        <v>0</v>
      </c>
      <c r="O136" s="121">
        <f>IF(C136=0,0,+VLOOKUP($A136,'по изворима и контима'!$A$12:R$499,COLUMN('по изворима и контима'!P:P),FALSE))</f>
        <v>0</v>
      </c>
    </row>
    <row r="137" spans="1:15" x14ac:dyDescent="0.25">
      <c r="A137">
        <f>+IF(MAX(A$4:A134)&gt;=A$1,0,MAX(A$4:A134)+1)</f>
        <v>0</v>
      </c>
      <c r="B137">
        <f t="shared" si="143"/>
        <v>0</v>
      </c>
      <c r="C137" s="120">
        <f>IF(A137=0,0,+spisak!A$4)</f>
        <v>0</v>
      </c>
      <c r="D137">
        <f>IF(A137=0,0,+spisak!C$4)</f>
        <v>0</v>
      </c>
      <c r="E137" s="158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39">
        <f t="shared" ref="N137" si="145">+IF(A137=0,0,"do 2015")</f>
        <v>0</v>
      </c>
      <c r="O137" s="121">
        <f>IF(A137=0,0,+VLOOKUP($A137,'по изворима и контима'!$A$12:L$499,COLUMN('по изворима и контима'!J:J),FALSE))</f>
        <v>0</v>
      </c>
    </row>
    <row r="138" spans="1:15" x14ac:dyDescent="0.25">
      <c r="A138">
        <f t="shared" ref="A138:A143" si="146">+A137</f>
        <v>0</v>
      </c>
      <c r="B138">
        <f t="shared" si="143"/>
        <v>0</v>
      </c>
      <c r="C138" s="120">
        <f>IF(A138=0,0,+spisak!A$4)</f>
        <v>0</v>
      </c>
      <c r="D138">
        <f>IF(A138=0,0,+spisak!C$4)</f>
        <v>0</v>
      </c>
      <c r="E138" s="158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39">
        <f t="shared" ref="N138" si="147">+IF(A138=0,0,"2016-plan")</f>
        <v>0</v>
      </c>
      <c r="O138" s="121">
        <f>IF(A138=0,0,+VLOOKUP($A138,'по изворима и контима'!$A$12:R$499,COLUMN('по изворима и контима'!K:K),FALSE))</f>
        <v>0</v>
      </c>
    </row>
    <row r="139" spans="1:15" x14ac:dyDescent="0.25">
      <c r="A139">
        <f t="shared" si="146"/>
        <v>0</v>
      </c>
      <c r="B139">
        <f t="shared" si="143"/>
        <v>0</v>
      </c>
      <c r="C139" s="120">
        <f>IF(A139=0,0,+spisak!A$4)</f>
        <v>0</v>
      </c>
      <c r="D139">
        <f>IF(A139=0,0,+spisak!C$4)</f>
        <v>0</v>
      </c>
      <c r="E139" s="158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39">
        <f t="shared" ref="N139" si="148">+IF(A139=0,0,"2016-procena")</f>
        <v>0</v>
      </c>
      <c r="O139" s="121">
        <f>IF(A139=0,0,+VLOOKUP($A139,'по изворима и контима'!$A$12:R$499,COLUMN('по изворима и контима'!L:L),FALSE))</f>
        <v>0</v>
      </c>
    </row>
    <row r="140" spans="1:15" x14ac:dyDescent="0.25">
      <c r="A140">
        <f t="shared" si="146"/>
        <v>0</v>
      </c>
      <c r="B140">
        <f t="shared" si="143"/>
        <v>0</v>
      </c>
      <c r="C140" s="120">
        <f>IF(A140=0,0,+spisak!A$4)</f>
        <v>0</v>
      </c>
      <c r="D140">
        <f>IF(A140=0,0,+spisak!C$4)</f>
        <v>0</v>
      </c>
      <c r="E140" s="158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39">
        <f t="shared" ref="N140" si="149">+IF(A140=0,0,"2017")</f>
        <v>0</v>
      </c>
      <c r="O140" s="121">
        <f>IF(A140=0,0,+VLOOKUP($A140,'по изворима и контима'!$A$12:R$499,COLUMN('по изворима и контима'!M:M),FALSE))</f>
        <v>0</v>
      </c>
    </row>
    <row r="141" spans="1:15" x14ac:dyDescent="0.25">
      <c r="A141">
        <f t="shared" si="146"/>
        <v>0</v>
      </c>
      <c r="B141">
        <f t="shared" si="143"/>
        <v>0</v>
      </c>
      <c r="C141" s="120">
        <f>IF(A141=0,0,+spisak!A$4)</f>
        <v>0</v>
      </c>
      <c r="D141">
        <f>IF(A141=0,0,+spisak!C$4)</f>
        <v>0</v>
      </c>
      <c r="E141" s="158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39">
        <f t="shared" ref="N141" si="150">+IF(A141=0,0,"2018")</f>
        <v>0</v>
      </c>
      <c r="O141" s="121">
        <f>IF(C141=0,0,+VLOOKUP($A141,'по изворима и контима'!$A$12:R$499,COLUMN('по изворима и контима'!N:N),FALSE))</f>
        <v>0</v>
      </c>
    </row>
    <row r="142" spans="1:15" x14ac:dyDescent="0.25">
      <c r="A142">
        <f t="shared" si="146"/>
        <v>0</v>
      </c>
      <c r="B142">
        <f t="shared" si="143"/>
        <v>0</v>
      </c>
      <c r="C142" s="120">
        <f>IF(A142=0,0,+spisak!A$4)</f>
        <v>0</v>
      </c>
      <c r="D142">
        <f>IF(A142=0,0,+spisak!C$4)</f>
        <v>0</v>
      </c>
      <c r="E142" s="158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39">
        <f t="shared" ref="N142" si="151">+IF(A142=0,0,"2019")</f>
        <v>0</v>
      </c>
      <c r="O142" s="121">
        <f>IF(C142=0,0,+VLOOKUP($A142,'по изворима и контима'!$A$12:R$499,COLUMN('по изворима и контима'!O:O),FALSE))</f>
        <v>0</v>
      </c>
    </row>
    <row r="143" spans="1:15" x14ac:dyDescent="0.25">
      <c r="A143">
        <f t="shared" si="146"/>
        <v>0</v>
      </c>
      <c r="B143">
        <f t="shared" si="143"/>
        <v>0</v>
      </c>
      <c r="C143" s="120">
        <f>IF(A143=0,0,+spisak!A$4)</f>
        <v>0</v>
      </c>
      <c r="D143">
        <f>IF(A143=0,0,+spisak!C$4)</f>
        <v>0</v>
      </c>
      <c r="E143" s="158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39">
        <f t="shared" ref="N143" si="152">+IF(A143=0,0,"nakon 2019")</f>
        <v>0</v>
      </c>
      <c r="O143" s="121">
        <f>IF(C143=0,0,+VLOOKUP($A143,'по изворима и контима'!$A$12:R$499,COLUMN('по изворима и контима'!P:P),FALSE))</f>
        <v>0</v>
      </c>
    </row>
    <row r="144" spans="1:15" x14ac:dyDescent="0.25">
      <c r="A144">
        <f>+IF(ISBLANK('по изворима и контима'!D152)=TRUE,0,1)</f>
        <v>0</v>
      </c>
      <c r="B144">
        <f t="shared" si="143"/>
        <v>0</v>
      </c>
      <c r="C144" s="120">
        <f>IF(A144=0,0,+spisak!A$4)</f>
        <v>0</v>
      </c>
      <c r="D144">
        <f>IF(A144=0,0,+spisak!C$4)</f>
        <v>0</v>
      </c>
      <c r="E144" s="158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39">
        <f t="shared" ref="N144" si="153">+IF(A144=0,0,"do 2015")</f>
        <v>0</v>
      </c>
      <c r="O144" s="121">
        <f>IF(A144=0,0,+VLOOKUP($A144,'по изворима и контима'!$A$12:L$499,COLUMN('по изворима и контима'!J:J),FALSE))</f>
        <v>0</v>
      </c>
    </row>
    <row r="145" spans="1:15" x14ac:dyDescent="0.25">
      <c r="A145">
        <f t="shared" ref="A145:A150" si="154">+A144</f>
        <v>0</v>
      </c>
      <c r="B145">
        <f t="shared" si="143"/>
        <v>0</v>
      </c>
      <c r="C145" s="120">
        <f>IF(A145=0,0,+spisak!A$4)</f>
        <v>0</v>
      </c>
      <c r="D145">
        <f>IF(A145=0,0,+spisak!C$4)</f>
        <v>0</v>
      </c>
      <c r="E145" s="158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39">
        <f t="shared" ref="N145" si="155">+IF(A145=0,0,"2016-plan")</f>
        <v>0</v>
      </c>
      <c r="O145" s="121">
        <f>IF(A145=0,0,+VLOOKUP($A145,'по изворима и контима'!$A$12:R$499,COLUMN('по изворима и контима'!K:K),FALSE))</f>
        <v>0</v>
      </c>
    </row>
    <row r="146" spans="1:15" x14ac:dyDescent="0.25">
      <c r="A146">
        <f t="shared" si="154"/>
        <v>0</v>
      </c>
      <c r="B146">
        <f t="shared" si="143"/>
        <v>0</v>
      </c>
      <c r="C146" s="120">
        <f>IF(A146=0,0,+spisak!A$4)</f>
        <v>0</v>
      </c>
      <c r="D146">
        <f>IF(A146=0,0,+spisak!C$4)</f>
        <v>0</v>
      </c>
      <c r="E146" s="158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39">
        <f t="shared" ref="N146" si="156">+IF(A146=0,0,"2016-procena")</f>
        <v>0</v>
      </c>
      <c r="O146" s="121">
        <f>IF(A146=0,0,+VLOOKUP($A146,'по изворима и контима'!$A$12:R$499,COLUMN('по изворима и контима'!L:L),FALSE))</f>
        <v>0</v>
      </c>
    </row>
    <row r="147" spans="1:15" x14ac:dyDescent="0.25">
      <c r="A147">
        <f t="shared" si="154"/>
        <v>0</v>
      </c>
      <c r="B147">
        <f t="shared" si="143"/>
        <v>0</v>
      </c>
      <c r="C147" s="120">
        <f>IF(A147=0,0,+spisak!A$4)</f>
        <v>0</v>
      </c>
      <c r="D147">
        <f>IF(A147=0,0,+spisak!C$4)</f>
        <v>0</v>
      </c>
      <c r="E147" s="158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39">
        <f t="shared" ref="N147" si="157">+IF(A147=0,0,"2017")</f>
        <v>0</v>
      </c>
      <c r="O147" s="121">
        <f>IF(A147=0,0,+VLOOKUP($A147,'по изворима и контима'!$A$12:R$499,COLUMN('по изворима и контима'!M:M),FALSE))</f>
        <v>0</v>
      </c>
    </row>
    <row r="148" spans="1:15" x14ac:dyDescent="0.25">
      <c r="A148">
        <f t="shared" si="154"/>
        <v>0</v>
      </c>
      <c r="B148">
        <f t="shared" si="143"/>
        <v>0</v>
      </c>
      <c r="C148" s="120">
        <f>IF(A148=0,0,+spisak!A$4)</f>
        <v>0</v>
      </c>
      <c r="D148">
        <f>IF(A148=0,0,+spisak!C$4)</f>
        <v>0</v>
      </c>
      <c r="E148" s="158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39">
        <f t="shared" ref="N148" si="158">+IF(A148=0,0,"2018")</f>
        <v>0</v>
      </c>
      <c r="O148" s="121">
        <f>IF(C148=0,0,+VLOOKUP($A148,'по изворима и контима'!$A$12:R$499,COLUMN('по изворима и контима'!N:N),FALSE))</f>
        <v>0</v>
      </c>
    </row>
    <row r="149" spans="1:15" x14ac:dyDescent="0.25">
      <c r="A149">
        <f t="shared" si="154"/>
        <v>0</v>
      </c>
      <c r="B149">
        <f t="shared" si="143"/>
        <v>0</v>
      </c>
      <c r="C149" s="120">
        <f>IF(A149=0,0,+spisak!A$4)</f>
        <v>0</v>
      </c>
      <c r="D149">
        <f>IF(A149=0,0,+spisak!C$4)</f>
        <v>0</v>
      </c>
      <c r="E149" s="158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39">
        <f t="shared" ref="N149" si="159">+IF(A149=0,0,"2019")</f>
        <v>0</v>
      </c>
      <c r="O149" s="121">
        <f>IF(C149=0,0,+VLOOKUP($A149,'по изворима и контима'!$A$12:R$499,COLUMN('по изворима и контима'!O:O),FALSE))</f>
        <v>0</v>
      </c>
    </row>
    <row r="150" spans="1:15" x14ac:dyDescent="0.25">
      <c r="A150">
        <f t="shared" si="154"/>
        <v>0</v>
      </c>
      <c r="B150">
        <f t="shared" si="143"/>
        <v>0</v>
      </c>
      <c r="C150" s="120">
        <f>IF(A150=0,0,+spisak!A$4)</f>
        <v>0</v>
      </c>
      <c r="D150">
        <f>IF(A150=0,0,+spisak!C$4)</f>
        <v>0</v>
      </c>
      <c r="E150" s="158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39">
        <f t="shared" ref="N150" si="160">+IF(A150=0,0,"nakon 2019")</f>
        <v>0</v>
      </c>
      <c r="O150" s="121">
        <f>IF(C150=0,0,+VLOOKUP($A150,'по изворима и контима'!$A$12:R$499,COLUMN('по изворима и контима'!P:P),FALSE))</f>
        <v>0</v>
      </c>
    </row>
    <row r="151" spans="1:15" x14ac:dyDescent="0.25">
      <c r="A151">
        <f>+IF(MAX(A$4:A148)&gt;=A$1,0,MAX(A$4:A148)+1)</f>
        <v>0</v>
      </c>
      <c r="B151">
        <f t="shared" si="143"/>
        <v>0</v>
      </c>
      <c r="C151" s="120">
        <f>IF(A151=0,0,+spisak!A$4)</f>
        <v>0</v>
      </c>
      <c r="D151">
        <f>IF(A151=0,0,+spisak!C$4)</f>
        <v>0</v>
      </c>
      <c r="E151" s="158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39">
        <f t="shared" ref="N151" si="161">+IF(A151=0,0,"do 2015")</f>
        <v>0</v>
      </c>
      <c r="O151" s="121">
        <f>IF(A151=0,0,+VLOOKUP($A151,'по изворима и контима'!$A$12:L$499,COLUMN('по изворима и контима'!J:J),FALSE))</f>
        <v>0</v>
      </c>
    </row>
    <row r="152" spans="1:15" x14ac:dyDescent="0.25">
      <c r="A152">
        <f>+A151</f>
        <v>0</v>
      </c>
      <c r="B152">
        <f t="shared" si="143"/>
        <v>0</v>
      </c>
      <c r="C152" s="120">
        <f>IF(A152=0,0,+spisak!A$4)</f>
        <v>0</v>
      </c>
      <c r="D152">
        <f>IF(A152=0,0,+spisak!C$4)</f>
        <v>0</v>
      </c>
      <c r="E152" s="158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39">
        <f t="shared" ref="N152" si="162">+IF(A152=0,0,"2016-plan")</f>
        <v>0</v>
      </c>
      <c r="O152" s="121">
        <f>IF(A152=0,0,+VLOOKUP($A152,'по изворима и контима'!$A$12:R$499,COLUMN('по изворима и контима'!K:K),FALSE))</f>
        <v>0</v>
      </c>
    </row>
    <row r="153" spans="1:15" x14ac:dyDescent="0.25">
      <c r="A153">
        <f t="shared" ref="A153:A164" si="163">+A152</f>
        <v>0</v>
      </c>
      <c r="B153">
        <f t="shared" si="143"/>
        <v>0</v>
      </c>
      <c r="C153" s="120">
        <f>IF(A153=0,0,+spisak!A$4)</f>
        <v>0</v>
      </c>
      <c r="D153">
        <f>IF(A153=0,0,+spisak!C$4)</f>
        <v>0</v>
      </c>
      <c r="E153" s="158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39">
        <f t="shared" ref="N153" si="164">+IF(A153=0,0,"2016-procena")</f>
        <v>0</v>
      </c>
      <c r="O153" s="121">
        <f>IF(A153=0,0,+VLOOKUP($A153,'по изворима и контима'!$A$12:R$499,COLUMN('по изворима и контима'!L:L),FALSE))</f>
        <v>0</v>
      </c>
    </row>
    <row r="154" spans="1:15" x14ac:dyDescent="0.25">
      <c r="A154">
        <f t="shared" si="163"/>
        <v>0</v>
      </c>
      <c r="B154">
        <f t="shared" si="143"/>
        <v>0</v>
      </c>
      <c r="C154" s="120">
        <f>IF(A154=0,0,+spisak!A$4)</f>
        <v>0</v>
      </c>
      <c r="D154">
        <f>IF(A154=0,0,+spisak!C$4)</f>
        <v>0</v>
      </c>
      <c r="E154" s="158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39">
        <f t="shared" ref="N154" si="165">+IF(A154=0,0,"2017")</f>
        <v>0</v>
      </c>
      <c r="O154" s="121">
        <f>IF(A154=0,0,+VLOOKUP($A154,'по изворима и контима'!$A$12:R$499,COLUMN('по изворима и контима'!M:M),FALSE))</f>
        <v>0</v>
      </c>
    </row>
    <row r="155" spans="1:15" x14ac:dyDescent="0.25">
      <c r="A155">
        <f t="shared" si="163"/>
        <v>0</v>
      </c>
      <c r="B155">
        <f t="shared" si="143"/>
        <v>0</v>
      </c>
      <c r="C155" s="120">
        <f>IF(A155=0,0,+spisak!A$4)</f>
        <v>0</v>
      </c>
      <c r="D155">
        <f>IF(A155=0,0,+spisak!C$4)</f>
        <v>0</v>
      </c>
      <c r="E155" s="158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39">
        <f t="shared" ref="N155" si="166">+IF(A155=0,0,"2018")</f>
        <v>0</v>
      </c>
      <c r="O155" s="121">
        <f>IF(C155=0,0,+VLOOKUP($A155,'по изворима и контима'!$A$12:R$499,COLUMN('по изворима и контима'!N:N),FALSE))</f>
        <v>0</v>
      </c>
    </row>
    <row r="156" spans="1:15" x14ac:dyDescent="0.25">
      <c r="A156">
        <f t="shared" si="163"/>
        <v>0</v>
      </c>
      <c r="B156">
        <f t="shared" si="143"/>
        <v>0</v>
      </c>
      <c r="C156" s="120">
        <f>IF(A156=0,0,+spisak!A$4)</f>
        <v>0</v>
      </c>
      <c r="D156">
        <f>IF(A156=0,0,+spisak!C$4)</f>
        <v>0</v>
      </c>
      <c r="E156" s="158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39">
        <f t="shared" ref="N156" si="167">+IF(A156=0,0,"2019")</f>
        <v>0</v>
      </c>
      <c r="O156" s="121">
        <f>IF(C156=0,0,+VLOOKUP($A156,'по изворима и контима'!$A$12:R$499,COLUMN('по изворима и контима'!O:O),FALSE))</f>
        <v>0</v>
      </c>
    </row>
    <row r="157" spans="1:15" x14ac:dyDescent="0.25">
      <c r="A157">
        <f t="shared" si="163"/>
        <v>0</v>
      </c>
      <c r="B157">
        <f t="shared" si="143"/>
        <v>0</v>
      </c>
      <c r="C157" s="120">
        <f>IF(A157=0,0,+spisak!A$4)</f>
        <v>0</v>
      </c>
      <c r="D157">
        <f>IF(A157=0,0,+spisak!C$4)</f>
        <v>0</v>
      </c>
      <c r="E157" s="158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39">
        <f t="shared" ref="N157" si="168">+IF(A157=0,0,"nakon 2019")</f>
        <v>0</v>
      </c>
      <c r="O157" s="121">
        <f>IF(C157=0,0,+VLOOKUP($A157,'по изворима и контима'!$A$12:R$499,COLUMN('по изворима и контима'!P:P),FALSE))</f>
        <v>0</v>
      </c>
    </row>
    <row r="158" spans="1:15" x14ac:dyDescent="0.25">
      <c r="A158">
        <f>+IF(MAX(A$4:A155)&gt;=A$1,0,MAX(A$4:A155)+1)</f>
        <v>0</v>
      </c>
      <c r="B158">
        <f t="shared" si="143"/>
        <v>0</v>
      </c>
      <c r="C158" s="120">
        <f>IF(A158=0,0,+spisak!A$4)</f>
        <v>0</v>
      </c>
      <c r="D158">
        <f>IF(A158=0,0,+spisak!C$4)</f>
        <v>0</v>
      </c>
      <c r="E158" s="158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39">
        <f t="shared" ref="N158" si="169">+IF(A158=0,0,"do 2015")</f>
        <v>0</v>
      </c>
      <c r="O158" s="121">
        <f>IF(A158=0,0,+VLOOKUP($A158,'по изворима и контима'!$A$12:L$499,COLUMN('по изворима и контима'!J:J),FALSE))</f>
        <v>0</v>
      </c>
    </row>
    <row r="159" spans="1:15" x14ac:dyDescent="0.25">
      <c r="A159">
        <f>+A158</f>
        <v>0</v>
      </c>
      <c r="B159">
        <f t="shared" si="143"/>
        <v>0</v>
      </c>
      <c r="C159" s="120">
        <f>IF(A159=0,0,+spisak!A$4)</f>
        <v>0</v>
      </c>
      <c r="D159">
        <f>IF(A159=0,0,+spisak!C$4)</f>
        <v>0</v>
      </c>
      <c r="E159" s="158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39">
        <f t="shared" ref="N159" si="170">+IF(A159=0,0,"2016-plan")</f>
        <v>0</v>
      </c>
      <c r="O159" s="121">
        <f>IF(A159=0,0,+VLOOKUP($A159,'по изворима и контима'!$A$12:R$499,COLUMN('по изворима и контима'!K:K),FALSE))</f>
        <v>0</v>
      </c>
    </row>
    <row r="160" spans="1:15" x14ac:dyDescent="0.25">
      <c r="A160">
        <f t="shared" si="163"/>
        <v>0</v>
      </c>
      <c r="B160">
        <f t="shared" si="143"/>
        <v>0</v>
      </c>
      <c r="C160" s="120">
        <f>IF(A160=0,0,+spisak!A$4)</f>
        <v>0</v>
      </c>
      <c r="D160">
        <f>IF(A160=0,0,+spisak!C$4)</f>
        <v>0</v>
      </c>
      <c r="E160" s="158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39">
        <f t="shared" ref="N160" si="171">+IF(A160=0,0,"2016-procena")</f>
        <v>0</v>
      </c>
      <c r="O160" s="121">
        <f>IF(A160=0,0,+VLOOKUP($A160,'по изворима и контима'!$A$12:R$499,COLUMN('по изворима и контима'!L:L),FALSE))</f>
        <v>0</v>
      </c>
    </row>
    <row r="161" spans="1:15" x14ac:dyDescent="0.25">
      <c r="A161">
        <f t="shared" si="163"/>
        <v>0</v>
      </c>
      <c r="B161">
        <f t="shared" si="143"/>
        <v>0</v>
      </c>
      <c r="C161" s="120">
        <f>IF(A161=0,0,+spisak!A$4)</f>
        <v>0</v>
      </c>
      <c r="D161">
        <f>IF(A161=0,0,+spisak!C$4)</f>
        <v>0</v>
      </c>
      <c r="E161" s="158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39">
        <f t="shared" ref="N161" si="172">+IF(A161=0,0,"2017")</f>
        <v>0</v>
      </c>
      <c r="O161" s="121">
        <f>IF(A161=0,0,+VLOOKUP($A161,'по изворима и контима'!$A$12:R$499,COLUMN('по изворима и контима'!M:M),FALSE))</f>
        <v>0</v>
      </c>
    </row>
    <row r="162" spans="1:15" x14ac:dyDescent="0.25">
      <c r="A162">
        <f t="shared" si="163"/>
        <v>0</v>
      </c>
      <c r="B162">
        <f t="shared" si="143"/>
        <v>0</v>
      </c>
      <c r="C162" s="120">
        <f>IF(A162=0,0,+spisak!A$4)</f>
        <v>0</v>
      </c>
      <c r="D162">
        <f>IF(A162=0,0,+spisak!C$4)</f>
        <v>0</v>
      </c>
      <c r="E162" s="158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39">
        <f t="shared" ref="N162" si="173">+IF(A162=0,0,"2018")</f>
        <v>0</v>
      </c>
      <c r="O162" s="121">
        <f>IF(C162=0,0,+VLOOKUP($A162,'по изворима и контима'!$A$12:R$499,COLUMN('по изворима и контима'!N:N),FALSE))</f>
        <v>0</v>
      </c>
    </row>
    <row r="163" spans="1:15" x14ac:dyDescent="0.25">
      <c r="A163">
        <f t="shared" si="163"/>
        <v>0</v>
      </c>
      <c r="B163">
        <f t="shared" si="143"/>
        <v>0</v>
      </c>
      <c r="C163" s="120">
        <f>IF(A163=0,0,+spisak!A$4)</f>
        <v>0</v>
      </c>
      <c r="D163">
        <f>IF(A163=0,0,+spisak!C$4)</f>
        <v>0</v>
      </c>
      <c r="E163" s="158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39">
        <f t="shared" ref="N163" si="174">+IF(A163=0,0,"2019")</f>
        <v>0</v>
      </c>
      <c r="O163" s="121">
        <f>IF(C163=0,0,+VLOOKUP($A163,'по изворима и контима'!$A$12:R$499,COLUMN('по изворима и контима'!O:O),FALSE))</f>
        <v>0</v>
      </c>
    </row>
    <row r="164" spans="1:15" x14ac:dyDescent="0.25">
      <c r="A164">
        <f t="shared" si="163"/>
        <v>0</v>
      </c>
      <c r="B164">
        <f t="shared" si="143"/>
        <v>0</v>
      </c>
      <c r="C164" s="120">
        <f>IF(A164=0,0,+spisak!A$4)</f>
        <v>0</v>
      </c>
      <c r="D164">
        <f>IF(A164=0,0,+spisak!C$4)</f>
        <v>0</v>
      </c>
      <c r="E164" s="158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39">
        <f t="shared" ref="N164" si="175">+IF(A164=0,0,"nakon 2019")</f>
        <v>0</v>
      </c>
      <c r="O164" s="121">
        <f>IF(C164=0,0,+VLOOKUP($A164,'по изворима и контима'!$A$12:R$499,COLUMN('по изворима и контима'!P:P),FALSE))</f>
        <v>0</v>
      </c>
    </row>
    <row r="165" spans="1:15" x14ac:dyDescent="0.25">
      <c r="A165">
        <f>+IF(MAX(A$4:A162)&gt;=A$1,0,MAX(A$4:A162)+1)</f>
        <v>0</v>
      </c>
      <c r="B165">
        <f t="shared" si="143"/>
        <v>0</v>
      </c>
      <c r="C165" s="120">
        <f>IF(A165=0,0,+spisak!A$4)</f>
        <v>0</v>
      </c>
      <c r="D165">
        <f>IF(A165=0,0,+spisak!C$4)</f>
        <v>0</v>
      </c>
      <c r="E165" s="158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39">
        <f t="shared" ref="N165" si="176">+IF(A165=0,0,"do 2015")</f>
        <v>0</v>
      </c>
      <c r="O165" s="121">
        <f>IF(A165=0,0,+VLOOKUP($A165,'по изворима и контима'!$A$12:L$499,COLUMN('по изворима и контима'!J:J),FALSE))</f>
        <v>0</v>
      </c>
    </row>
    <row r="166" spans="1:15" x14ac:dyDescent="0.25">
      <c r="A166">
        <f t="shared" ref="A166:A171" si="177">+A165</f>
        <v>0</v>
      </c>
      <c r="B166">
        <f t="shared" si="143"/>
        <v>0</v>
      </c>
      <c r="C166" s="120">
        <f>IF(A166=0,0,+spisak!A$4)</f>
        <v>0</v>
      </c>
      <c r="D166">
        <f>IF(A166=0,0,+spisak!C$4)</f>
        <v>0</v>
      </c>
      <c r="E166" s="158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39">
        <f t="shared" ref="N166" si="178">+IF(A166=0,0,"2016-plan")</f>
        <v>0</v>
      </c>
      <c r="O166" s="121">
        <f>IF(A166=0,0,+VLOOKUP($A166,'по изворима и контима'!$A$12:R$499,COLUMN('по изворима и контима'!K:K),FALSE))</f>
        <v>0</v>
      </c>
    </row>
    <row r="167" spans="1:15" x14ac:dyDescent="0.25">
      <c r="A167">
        <f t="shared" si="177"/>
        <v>0</v>
      </c>
      <c r="B167">
        <f t="shared" si="143"/>
        <v>0</v>
      </c>
      <c r="C167" s="120">
        <f>IF(A167=0,0,+spisak!A$4)</f>
        <v>0</v>
      </c>
      <c r="D167">
        <f>IF(A167=0,0,+spisak!C$4)</f>
        <v>0</v>
      </c>
      <c r="E167" s="158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39">
        <f t="shared" ref="N167" si="179">+IF(A167=0,0,"2016-procena")</f>
        <v>0</v>
      </c>
      <c r="O167" s="121">
        <f>IF(A167=0,0,+VLOOKUP($A167,'по изворима и контима'!$A$12:R$499,COLUMN('по изворима и контима'!L:L),FALSE))</f>
        <v>0</v>
      </c>
    </row>
    <row r="168" spans="1:15" x14ac:dyDescent="0.25">
      <c r="A168">
        <f t="shared" si="177"/>
        <v>0</v>
      </c>
      <c r="B168">
        <f t="shared" si="143"/>
        <v>0</v>
      </c>
      <c r="C168" s="120">
        <f>IF(A168=0,0,+spisak!A$4)</f>
        <v>0</v>
      </c>
      <c r="D168">
        <f>IF(A168=0,0,+spisak!C$4)</f>
        <v>0</v>
      </c>
      <c r="E168" s="158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39">
        <f t="shared" ref="N168" si="180">+IF(A168=0,0,"2017")</f>
        <v>0</v>
      </c>
      <c r="O168" s="121">
        <f>IF(A168=0,0,+VLOOKUP($A168,'по изворима и контима'!$A$12:R$499,COLUMN('по изворима и контима'!M:M),FALSE))</f>
        <v>0</v>
      </c>
    </row>
    <row r="169" spans="1:15" x14ac:dyDescent="0.25">
      <c r="A169">
        <f t="shared" si="177"/>
        <v>0</v>
      </c>
      <c r="B169">
        <f t="shared" si="143"/>
        <v>0</v>
      </c>
      <c r="C169" s="120">
        <f>IF(A169=0,0,+spisak!A$4)</f>
        <v>0</v>
      </c>
      <c r="D169">
        <f>IF(A169=0,0,+spisak!C$4)</f>
        <v>0</v>
      </c>
      <c r="E169" s="158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39">
        <f t="shared" ref="N169" si="181">+IF(A169=0,0,"2018")</f>
        <v>0</v>
      </c>
      <c r="O169" s="121">
        <f>IF(C169=0,0,+VLOOKUP($A169,'по изворима и контима'!$A$12:R$499,COLUMN('по изворима и контима'!N:N),FALSE))</f>
        <v>0</v>
      </c>
    </row>
    <row r="170" spans="1:15" x14ac:dyDescent="0.25">
      <c r="A170">
        <f t="shared" si="177"/>
        <v>0</v>
      </c>
      <c r="B170">
        <f t="shared" si="143"/>
        <v>0</v>
      </c>
      <c r="C170" s="120">
        <f>IF(A170=0,0,+spisak!A$4)</f>
        <v>0</v>
      </c>
      <c r="D170">
        <f>IF(A170=0,0,+spisak!C$4)</f>
        <v>0</v>
      </c>
      <c r="E170" s="158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39">
        <f t="shared" ref="N170" si="182">+IF(A170=0,0,"2019")</f>
        <v>0</v>
      </c>
      <c r="O170" s="121">
        <f>IF(C170=0,0,+VLOOKUP($A170,'по изворима и контима'!$A$12:R$499,COLUMN('по изворима и контима'!O:O),FALSE))</f>
        <v>0</v>
      </c>
    </row>
    <row r="171" spans="1:15" x14ac:dyDescent="0.25">
      <c r="A171">
        <f t="shared" si="177"/>
        <v>0</v>
      </c>
      <c r="B171">
        <f t="shared" si="143"/>
        <v>0</v>
      </c>
      <c r="C171" s="120">
        <f>IF(A171=0,0,+spisak!A$4)</f>
        <v>0</v>
      </c>
      <c r="D171">
        <f>IF(A171=0,0,+spisak!C$4)</f>
        <v>0</v>
      </c>
      <c r="E171" s="158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39">
        <f t="shared" ref="N171" si="183">+IF(A171=0,0,"nakon 2019")</f>
        <v>0</v>
      </c>
      <c r="O171" s="121">
        <f>IF(C171=0,0,+VLOOKUP($A171,'по изворима и контима'!$A$12:R$499,COLUMN('по изворима и контима'!P:P),FALSE))</f>
        <v>0</v>
      </c>
    </row>
    <row r="172" spans="1:15" x14ac:dyDescent="0.25">
      <c r="A172">
        <f>+IF(ISBLANK('по изворима и контима'!D180)=TRUE,0,1)</f>
        <v>0</v>
      </c>
      <c r="B172">
        <f t="shared" si="143"/>
        <v>0</v>
      </c>
      <c r="C172" s="120">
        <f>IF(A172=0,0,+spisak!A$4)</f>
        <v>0</v>
      </c>
      <c r="D172">
        <f>IF(A172=0,0,+spisak!C$4)</f>
        <v>0</v>
      </c>
      <c r="E172" s="158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39">
        <f t="shared" ref="N172" si="184">+IF(A172=0,0,"do 2015")</f>
        <v>0</v>
      </c>
      <c r="O172" s="121">
        <f>IF(A172=0,0,+VLOOKUP($A172,'по изворима и контима'!$A$12:L$499,COLUMN('по изворима и контима'!J:J),FALSE))</f>
        <v>0</v>
      </c>
    </row>
    <row r="173" spans="1:15" x14ac:dyDescent="0.25">
      <c r="A173">
        <f t="shared" ref="A173:A178" si="185">+A172</f>
        <v>0</v>
      </c>
      <c r="B173">
        <f t="shared" si="143"/>
        <v>0</v>
      </c>
      <c r="C173" s="120">
        <f>IF(A173=0,0,+spisak!A$4)</f>
        <v>0</v>
      </c>
      <c r="D173">
        <f>IF(A173=0,0,+spisak!C$4)</f>
        <v>0</v>
      </c>
      <c r="E173" s="158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39">
        <f t="shared" ref="N173" si="186">+IF(A173=0,0,"2016-plan")</f>
        <v>0</v>
      </c>
      <c r="O173" s="121">
        <f>IF(A173=0,0,+VLOOKUP($A173,'по изворима и контима'!$A$12:R$499,COLUMN('по изворима и контима'!K:K),FALSE))</f>
        <v>0</v>
      </c>
    </row>
    <row r="174" spans="1:15" x14ac:dyDescent="0.25">
      <c r="A174">
        <f t="shared" si="185"/>
        <v>0</v>
      </c>
      <c r="B174">
        <f t="shared" si="143"/>
        <v>0</v>
      </c>
      <c r="C174" s="120">
        <f>IF(A174=0,0,+spisak!A$4)</f>
        <v>0</v>
      </c>
      <c r="D174">
        <f>IF(A174=0,0,+spisak!C$4)</f>
        <v>0</v>
      </c>
      <c r="E174" s="158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39">
        <f t="shared" ref="N174" si="187">+IF(A174=0,0,"2016-procena")</f>
        <v>0</v>
      </c>
      <c r="O174" s="121">
        <f>IF(A174=0,0,+VLOOKUP($A174,'по изворима и контима'!$A$12:R$499,COLUMN('по изворима и контима'!L:L),FALSE))</f>
        <v>0</v>
      </c>
    </row>
    <row r="175" spans="1:15" x14ac:dyDescent="0.25">
      <c r="A175">
        <f t="shared" si="185"/>
        <v>0</v>
      </c>
      <c r="B175">
        <f t="shared" si="143"/>
        <v>0</v>
      </c>
      <c r="C175" s="120">
        <f>IF(A175=0,0,+spisak!A$4)</f>
        <v>0</v>
      </c>
      <c r="D175">
        <f>IF(A175=0,0,+spisak!C$4)</f>
        <v>0</v>
      </c>
      <c r="E175" s="158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39">
        <f t="shared" ref="N175" si="188">+IF(A175=0,0,"2017")</f>
        <v>0</v>
      </c>
      <c r="O175" s="121">
        <f>IF(A175=0,0,+VLOOKUP($A175,'по изворима и контима'!$A$12:R$499,COLUMN('по изворима и контима'!M:M),FALSE))</f>
        <v>0</v>
      </c>
    </row>
    <row r="176" spans="1:15" x14ac:dyDescent="0.25">
      <c r="A176">
        <f t="shared" si="185"/>
        <v>0</v>
      </c>
      <c r="B176">
        <f t="shared" si="143"/>
        <v>0</v>
      </c>
      <c r="C176" s="120">
        <f>IF(A176=0,0,+spisak!A$4)</f>
        <v>0</v>
      </c>
      <c r="D176">
        <f>IF(A176=0,0,+spisak!C$4)</f>
        <v>0</v>
      </c>
      <c r="E176" s="158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39">
        <f t="shared" ref="N176" si="189">+IF(A176=0,0,"2018")</f>
        <v>0</v>
      </c>
      <c r="O176" s="121">
        <f>IF(C176=0,0,+VLOOKUP($A176,'по изворима и контима'!$A$12:R$499,COLUMN('по изворима и контима'!N:N),FALSE))</f>
        <v>0</v>
      </c>
    </row>
    <row r="177" spans="1:15" x14ac:dyDescent="0.25">
      <c r="A177">
        <f t="shared" si="185"/>
        <v>0</v>
      </c>
      <c r="B177">
        <f t="shared" si="143"/>
        <v>0</v>
      </c>
      <c r="C177" s="120">
        <f>IF(A177=0,0,+spisak!A$4)</f>
        <v>0</v>
      </c>
      <c r="D177">
        <f>IF(A177=0,0,+spisak!C$4)</f>
        <v>0</v>
      </c>
      <c r="E177" s="158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39">
        <f t="shared" ref="N177" si="190">+IF(A177=0,0,"2019")</f>
        <v>0</v>
      </c>
      <c r="O177" s="121">
        <f>IF(C177=0,0,+VLOOKUP($A177,'по изворима и контима'!$A$12:R$499,COLUMN('по изворима и контима'!O:O),FALSE))</f>
        <v>0</v>
      </c>
    </row>
    <row r="178" spans="1:15" x14ac:dyDescent="0.25">
      <c r="A178">
        <f t="shared" si="185"/>
        <v>0</v>
      </c>
      <c r="B178">
        <f t="shared" si="143"/>
        <v>0</v>
      </c>
      <c r="C178" s="120">
        <f>IF(A178=0,0,+spisak!A$4)</f>
        <v>0</v>
      </c>
      <c r="D178">
        <f>IF(A178=0,0,+spisak!C$4)</f>
        <v>0</v>
      </c>
      <c r="E178" s="158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39">
        <f t="shared" ref="N178" si="191">+IF(A178=0,0,"nakon 2019")</f>
        <v>0</v>
      </c>
      <c r="O178" s="121">
        <f>IF(C178=0,0,+VLOOKUP($A178,'по изворима и контима'!$A$12:R$499,COLUMN('по изворима и контима'!P:P),FALSE))</f>
        <v>0</v>
      </c>
    </row>
    <row r="179" spans="1:15" x14ac:dyDescent="0.25">
      <c r="A179">
        <f>+IF(MAX(A$4:A176)&gt;=A$1,0,MAX(A$4:A176)+1)</f>
        <v>0</v>
      </c>
      <c r="B179">
        <f t="shared" si="143"/>
        <v>0</v>
      </c>
      <c r="C179" s="120">
        <f>IF(A179=0,0,+spisak!A$4)</f>
        <v>0</v>
      </c>
      <c r="D179">
        <f>IF(A179=0,0,+spisak!C$4)</f>
        <v>0</v>
      </c>
      <c r="E179" s="158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39">
        <f t="shared" ref="N179" si="192">+IF(A179=0,0,"do 2015")</f>
        <v>0</v>
      </c>
      <c r="O179" s="121">
        <f>IF(A179=0,0,+VLOOKUP($A179,'по изворима и контима'!$A$12:L$499,COLUMN('по изворима и контима'!J:J),FALSE))</f>
        <v>0</v>
      </c>
    </row>
    <row r="180" spans="1:15" x14ac:dyDescent="0.25">
      <c r="A180">
        <f>+A179</f>
        <v>0</v>
      </c>
      <c r="B180">
        <f t="shared" si="143"/>
        <v>0</v>
      </c>
      <c r="C180" s="120">
        <f>IF(A180=0,0,+spisak!A$4)</f>
        <v>0</v>
      </c>
      <c r="D180">
        <f>IF(A180=0,0,+spisak!C$4)</f>
        <v>0</v>
      </c>
      <c r="E180" s="158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39">
        <f t="shared" ref="N180" si="193">+IF(A180=0,0,"2016-plan")</f>
        <v>0</v>
      </c>
      <c r="O180" s="121">
        <f>IF(A180=0,0,+VLOOKUP($A180,'по изворима и контима'!$A$12:R$499,COLUMN('по изворима и контима'!K:K),FALSE))</f>
        <v>0</v>
      </c>
    </row>
    <row r="181" spans="1:15" x14ac:dyDescent="0.25">
      <c r="A181">
        <f t="shared" ref="A181:A192" si="194">+A180</f>
        <v>0</v>
      </c>
      <c r="B181">
        <f t="shared" si="143"/>
        <v>0</v>
      </c>
      <c r="C181" s="120">
        <f>IF(A181=0,0,+spisak!A$4)</f>
        <v>0</v>
      </c>
      <c r="D181">
        <f>IF(A181=0,0,+spisak!C$4)</f>
        <v>0</v>
      </c>
      <c r="E181" s="158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39">
        <f t="shared" ref="N181" si="195">+IF(A181=0,0,"2016-procena")</f>
        <v>0</v>
      </c>
      <c r="O181" s="121">
        <f>IF(A181=0,0,+VLOOKUP($A181,'по изворима и контима'!$A$12:R$499,COLUMN('по изворима и контима'!L:L),FALSE))</f>
        <v>0</v>
      </c>
    </row>
    <row r="182" spans="1:15" x14ac:dyDescent="0.25">
      <c r="A182">
        <f t="shared" si="194"/>
        <v>0</v>
      </c>
      <c r="B182">
        <f t="shared" si="143"/>
        <v>0</v>
      </c>
      <c r="C182" s="120">
        <f>IF(A182=0,0,+spisak!A$4)</f>
        <v>0</v>
      </c>
      <c r="D182">
        <f>IF(A182=0,0,+spisak!C$4)</f>
        <v>0</v>
      </c>
      <c r="E182" s="158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39">
        <f t="shared" ref="N182" si="196">+IF(A182=0,0,"2017")</f>
        <v>0</v>
      </c>
      <c r="O182" s="121">
        <f>IF(A182=0,0,+VLOOKUP($A182,'по изворима и контима'!$A$12:R$499,COLUMN('по изворима и контима'!M:M),FALSE))</f>
        <v>0</v>
      </c>
    </row>
    <row r="183" spans="1:15" x14ac:dyDescent="0.25">
      <c r="A183">
        <f t="shared" si="194"/>
        <v>0</v>
      </c>
      <c r="B183">
        <f t="shared" si="143"/>
        <v>0</v>
      </c>
      <c r="C183" s="120">
        <f>IF(A183=0,0,+spisak!A$4)</f>
        <v>0</v>
      </c>
      <c r="D183">
        <f>IF(A183=0,0,+spisak!C$4)</f>
        <v>0</v>
      </c>
      <c r="E183" s="158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39">
        <f t="shared" ref="N183" si="197">+IF(A183=0,0,"2018")</f>
        <v>0</v>
      </c>
      <c r="O183" s="121">
        <f>IF(C183=0,0,+VLOOKUP($A183,'по изворима и контима'!$A$12:R$499,COLUMN('по изворима и контима'!N:N),FALSE))</f>
        <v>0</v>
      </c>
    </row>
    <row r="184" spans="1:15" x14ac:dyDescent="0.25">
      <c r="A184">
        <f t="shared" si="194"/>
        <v>0</v>
      </c>
      <c r="B184">
        <f t="shared" si="143"/>
        <v>0</v>
      </c>
      <c r="C184" s="120">
        <f>IF(A184=0,0,+spisak!A$4)</f>
        <v>0</v>
      </c>
      <c r="D184">
        <f>IF(A184=0,0,+spisak!C$4)</f>
        <v>0</v>
      </c>
      <c r="E184" s="158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39">
        <f t="shared" ref="N184" si="198">+IF(A184=0,0,"2019")</f>
        <v>0</v>
      </c>
      <c r="O184" s="121">
        <f>IF(C184=0,0,+VLOOKUP($A184,'по изворима и контима'!$A$12:R$499,COLUMN('по изворима и контима'!O:O),FALSE))</f>
        <v>0</v>
      </c>
    </row>
    <row r="185" spans="1:15" x14ac:dyDescent="0.25">
      <c r="A185">
        <f t="shared" si="194"/>
        <v>0</v>
      </c>
      <c r="B185">
        <f t="shared" si="143"/>
        <v>0</v>
      </c>
      <c r="C185" s="120">
        <f>IF(A185=0,0,+spisak!A$4)</f>
        <v>0</v>
      </c>
      <c r="D185">
        <f>IF(A185=0,0,+spisak!C$4)</f>
        <v>0</v>
      </c>
      <c r="E185" s="158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39">
        <f t="shared" ref="N185" si="199">+IF(A185=0,0,"nakon 2019")</f>
        <v>0</v>
      </c>
      <c r="O185" s="121">
        <f>IF(C185=0,0,+VLOOKUP($A185,'по изворима и контима'!$A$12:R$499,COLUMN('по изворима и контима'!P:P),FALSE))</f>
        <v>0</v>
      </c>
    </row>
    <row r="186" spans="1:15" x14ac:dyDescent="0.25">
      <c r="A186">
        <f>+IF(MAX(A$4:A183)&gt;=A$1,0,MAX(A$4:A183)+1)</f>
        <v>0</v>
      </c>
      <c r="B186">
        <f t="shared" si="143"/>
        <v>0</v>
      </c>
      <c r="C186" s="120">
        <f>IF(A186=0,0,+spisak!A$4)</f>
        <v>0</v>
      </c>
      <c r="D186">
        <f>IF(A186=0,0,+spisak!C$4)</f>
        <v>0</v>
      </c>
      <c r="E186" s="158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39">
        <f t="shared" ref="N186" si="200">+IF(A186=0,0,"do 2015")</f>
        <v>0</v>
      </c>
      <c r="O186" s="121">
        <f>IF(A186=0,0,+VLOOKUP($A186,'по изворима и контима'!$A$12:L$499,COLUMN('по изворима и контима'!J:J),FALSE))</f>
        <v>0</v>
      </c>
    </row>
    <row r="187" spans="1:15" x14ac:dyDescent="0.25">
      <c r="A187">
        <f>+A186</f>
        <v>0</v>
      </c>
      <c r="B187">
        <f t="shared" si="143"/>
        <v>0</v>
      </c>
      <c r="C187" s="120">
        <f>IF(A187=0,0,+spisak!A$4)</f>
        <v>0</v>
      </c>
      <c r="D187">
        <f>IF(A187=0,0,+spisak!C$4)</f>
        <v>0</v>
      </c>
      <c r="E187" s="158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39">
        <f t="shared" ref="N187" si="201">+IF(A187=0,0,"2016-plan")</f>
        <v>0</v>
      </c>
      <c r="O187" s="121">
        <f>IF(A187=0,0,+VLOOKUP($A187,'по изворима и контима'!$A$12:R$499,COLUMN('по изворима и контима'!K:K),FALSE))</f>
        <v>0</v>
      </c>
    </row>
    <row r="188" spans="1:15" x14ac:dyDescent="0.25">
      <c r="A188">
        <f t="shared" si="194"/>
        <v>0</v>
      </c>
      <c r="B188">
        <f t="shared" si="143"/>
        <v>0</v>
      </c>
      <c r="C188" s="120">
        <f>IF(A188=0,0,+spisak!A$4)</f>
        <v>0</v>
      </c>
      <c r="D188">
        <f>IF(A188=0,0,+spisak!C$4)</f>
        <v>0</v>
      </c>
      <c r="E188" s="158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39">
        <f t="shared" ref="N188" si="202">+IF(A188=0,0,"2016-procena")</f>
        <v>0</v>
      </c>
      <c r="O188" s="121">
        <f>IF(A188=0,0,+VLOOKUP($A188,'по изворима и контима'!$A$12:R$499,COLUMN('по изворима и контима'!L:L),FALSE))</f>
        <v>0</v>
      </c>
    </row>
    <row r="189" spans="1:15" x14ac:dyDescent="0.25">
      <c r="A189">
        <f t="shared" si="194"/>
        <v>0</v>
      </c>
      <c r="B189">
        <f t="shared" si="143"/>
        <v>0</v>
      </c>
      <c r="C189" s="120">
        <f>IF(A189=0,0,+spisak!A$4)</f>
        <v>0</v>
      </c>
      <c r="D189">
        <f>IF(A189=0,0,+spisak!C$4)</f>
        <v>0</v>
      </c>
      <c r="E189" s="158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39">
        <f t="shared" ref="N189" si="203">+IF(A189=0,0,"2017")</f>
        <v>0</v>
      </c>
      <c r="O189" s="121">
        <f>IF(A189=0,0,+VLOOKUP($A189,'по изворима и контима'!$A$12:R$499,COLUMN('по изворима и контима'!M:M),FALSE))</f>
        <v>0</v>
      </c>
    </row>
    <row r="190" spans="1:15" x14ac:dyDescent="0.25">
      <c r="A190">
        <f t="shared" si="194"/>
        <v>0</v>
      </c>
      <c r="B190">
        <f t="shared" si="143"/>
        <v>0</v>
      </c>
      <c r="C190" s="120">
        <f>IF(A190=0,0,+spisak!A$4)</f>
        <v>0</v>
      </c>
      <c r="D190">
        <f>IF(A190=0,0,+spisak!C$4)</f>
        <v>0</v>
      </c>
      <c r="E190" s="158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39">
        <f t="shared" ref="N190" si="204">+IF(A190=0,0,"2018")</f>
        <v>0</v>
      </c>
      <c r="O190" s="121">
        <f>IF(C190=0,0,+VLOOKUP($A190,'по изворима и контима'!$A$12:R$499,COLUMN('по изворима и контима'!N:N),FALSE))</f>
        <v>0</v>
      </c>
    </row>
    <row r="191" spans="1:15" x14ac:dyDescent="0.25">
      <c r="A191">
        <f t="shared" si="194"/>
        <v>0</v>
      </c>
      <c r="B191">
        <f t="shared" si="143"/>
        <v>0</v>
      </c>
      <c r="C191" s="120">
        <f>IF(A191=0,0,+spisak!A$4)</f>
        <v>0</v>
      </c>
      <c r="D191">
        <f>IF(A191=0,0,+spisak!C$4)</f>
        <v>0</v>
      </c>
      <c r="E191" s="158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39">
        <f t="shared" ref="N191" si="205">+IF(A191=0,0,"2019")</f>
        <v>0</v>
      </c>
      <c r="O191" s="121">
        <f>IF(C191=0,0,+VLOOKUP($A191,'по изворима и контима'!$A$12:R$499,COLUMN('по изворима и контима'!O:O),FALSE))</f>
        <v>0</v>
      </c>
    </row>
    <row r="192" spans="1:15" x14ac:dyDescent="0.25">
      <c r="A192">
        <f t="shared" si="194"/>
        <v>0</v>
      </c>
      <c r="B192">
        <f t="shared" si="143"/>
        <v>0</v>
      </c>
      <c r="C192" s="120">
        <f>IF(A192=0,0,+spisak!A$4)</f>
        <v>0</v>
      </c>
      <c r="D192">
        <f>IF(A192=0,0,+spisak!C$4)</f>
        <v>0</v>
      </c>
      <c r="E192" s="158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39">
        <f t="shared" ref="N192" si="206">+IF(A192=0,0,"nakon 2019")</f>
        <v>0</v>
      </c>
      <c r="O192" s="121">
        <f>IF(C192=0,0,+VLOOKUP($A192,'по изворима и контима'!$A$12:R$499,COLUMN('по изворима и контима'!P:P),FALSE))</f>
        <v>0</v>
      </c>
    </row>
    <row r="193" spans="1:15" x14ac:dyDescent="0.25">
      <c r="A193">
        <f>+IF(MAX(A$4:A190)&gt;=A$1,0,MAX(A$4:A190)+1)</f>
        <v>0</v>
      </c>
      <c r="B193">
        <f t="shared" si="143"/>
        <v>0</v>
      </c>
      <c r="C193" s="120">
        <f>IF(A193=0,0,+spisak!A$4)</f>
        <v>0</v>
      </c>
      <c r="D193">
        <f>IF(A193=0,0,+spisak!C$4)</f>
        <v>0</v>
      </c>
      <c r="E193" s="158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39">
        <f t="shared" ref="N193" si="207">+IF(A193=0,0,"do 2015")</f>
        <v>0</v>
      </c>
      <c r="O193" s="121">
        <f>IF(A193=0,0,+VLOOKUP($A193,'по изворима и контима'!$A$12:L$499,COLUMN('по изворима и контима'!J:J),FALSE))</f>
        <v>0</v>
      </c>
    </row>
    <row r="194" spans="1:15" x14ac:dyDescent="0.25">
      <c r="A194">
        <f t="shared" ref="A194:A199" si="208">+A193</f>
        <v>0</v>
      </c>
      <c r="B194">
        <f t="shared" si="143"/>
        <v>0</v>
      </c>
      <c r="C194" s="120">
        <f>IF(A194=0,0,+spisak!A$4)</f>
        <v>0</v>
      </c>
      <c r="D194">
        <f>IF(A194=0,0,+spisak!C$4)</f>
        <v>0</v>
      </c>
      <c r="E194" s="158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39">
        <f t="shared" ref="N194" si="209">+IF(A194=0,0,"2016-plan")</f>
        <v>0</v>
      </c>
      <c r="O194" s="121">
        <f>IF(A194=0,0,+VLOOKUP($A194,'по изворима и контима'!$A$12:R$499,COLUMN('по изворима и контима'!K:K),FALSE))</f>
        <v>0</v>
      </c>
    </row>
    <row r="195" spans="1:15" x14ac:dyDescent="0.25">
      <c r="A195">
        <f t="shared" si="208"/>
        <v>0</v>
      </c>
      <c r="B195">
        <f t="shared" si="143"/>
        <v>0</v>
      </c>
      <c r="C195" s="120">
        <f>IF(A195=0,0,+spisak!A$4)</f>
        <v>0</v>
      </c>
      <c r="D195">
        <f>IF(A195=0,0,+spisak!C$4)</f>
        <v>0</v>
      </c>
      <c r="E195" s="158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39">
        <f t="shared" ref="N195" si="210">+IF(A195=0,0,"2016-procena")</f>
        <v>0</v>
      </c>
      <c r="O195" s="121">
        <f>IF(A195=0,0,+VLOOKUP($A195,'по изворима и контима'!$A$12:R$499,COLUMN('по изворима и контима'!L:L),FALSE))</f>
        <v>0</v>
      </c>
    </row>
    <row r="196" spans="1:15" x14ac:dyDescent="0.25">
      <c r="A196">
        <f t="shared" si="208"/>
        <v>0</v>
      </c>
      <c r="B196">
        <f t="shared" si="143"/>
        <v>0</v>
      </c>
      <c r="C196" s="120">
        <f>IF(A196=0,0,+spisak!A$4)</f>
        <v>0</v>
      </c>
      <c r="D196">
        <f>IF(A196=0,0,+spisak!C$4)</f>
        <v>0</v>
      </c>
      <c r="E196" s="158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39">
        <f t="shared" ref="N196" si="211">+IF(A196=0,0,"2017")</f>
        <v>0</v>
      </c>
      <c r="O196" s="121">
        <f>IF(A196=0,0,+VLOOKUP($A196,'по изворима и контима'!$A$12:R$499,COLUMN('по изворима и контима'!M:M),FALSE))</f>
        <v>0</v>
      </c>
    </row>
    <row r="197" spans="1:15" x14ac:dyDescent="0.25">
      <c r="A197">
        <f t="shared" si="208"/>
        <v>0</v>
      </c>
      <c r="B197">
        <f t="shared" si="143"/>
        <v>0</v>
      </c>
      <c r="C197" s="120">
        <f>IF(A197=0,0,+spisak!A$4)</f>
        <v>0</v>
      </c>
      <c r="D197">
        <f>IF(A197=0,0,+spisak!C$4)</f>
        <v>0</v>
      </c>
      <c r="E197" s="158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39">
        <f t="shared" ref="N197" si="212">+IF(A197=0,0,"2018")</f>
        <v>0</v>
      </c>
      <c r="O197" s="121">
        <f>IF(C197=0,0,+VLOOKUP($A197,'по изворима и контима'!$A$12:R$499,COLUMN('по изворима и контима'!N:N),FALSE))</f>
        <v>0</v>
      </c>
    </row>
    <row r="198" spans="1:15" x14ac:dyDescent="0.25">
      <c r="A198">
        <f t="shared" si="208"/>
        <v>0</v>
      </c>
      <c r="B198">
        <f t="shared" si="143"/>
        <v>0</v>
      </c>
      <c r="C198" s="120">
        <f>IF(A198=0,0,+spisak!A$4)</f>
        <v>0</v>
      </c>
      <c r="D198">
        <f>IF(A198=0,0,+spisak!C$4)</f>
        <v>0</v>
      </c>
      <c r="E198" s="158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39">
        <f t="shared" ref="N198" si="213">+IF(A198=0,0,"2019")</f>
        <v>0</v>
      </c>
      <c r="O198" s="121">
        <f>IF(C198=0,0,+VLOOKUP($A198,'по изворима и контима'!$A$12:R$499,COLUMN('по изворима и контима'!O:O),FALSE))</f>
        <v>0</v>
      </c>
    </row>
    <row r="199" spans="1:15" x14ac:dyDescent="0.25">
      <c r="A199">
        <f t="shared" si="208"/>
        <v>0</v>
      </c>
      <c r="B199">
        <f t="shared" si="143"/>
        <v>0</v>
      </c>
      <c r="C199" s="120">
        <f>IF(A199=0,0,+spisak!A$4)</f>
        <v>0</v>
      </c>
      <c r="D199">
        <f>IF(A199=0,0,+spisak!C$4)</f>
        <v>0</v>
      </c>
      <c r="E199" s="158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39">
        <f t="shared" ref="N199" si="214">+IF(A199=0,0,"nakon 2019")</f>
        <v>0</v>
      </c>
      <c r="O199" s="121">
        <f>IF(C199=0,0,+VLOOKUP($A199,'по изворима и контима'!$A$12:R$499,COLUMN('по изворима и контима'!P:P),FALSE))</f>
        <v>0</v>
      </c>
    </row>
    <row r="200" spans="1:15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0">
        <f>IF(A200=0,0,+spisak!A$4)</f>
        <v>0</v>
      </c>
      <c r="D200">
        <f>IF(A200=0,0,+spisak!C$4)</f>
        <v>0</v>
      </c>
      <c r="E200" s="158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39">
        <f t="shared" ref="N200" si="216">+IF(A200=0,0,"do 2015")</f>
        <v>0</v>
      </c>
      <c r="O200" s="121">
        <f>IF(A200=0,0,+VLOOKUP($A200,'по изворима и контима'!$A$12:L$499,COLUMN('по изворима и контима'!J:J),FALSE))</f>
        <v>0</v>
      </c>
    </row>
    <row r="201" spans="1:15" x14ac:dyDescent="0.25">
      <c r="A201">
        <f t="shared" ref="A201:A206" si="217">+A200</f>
        <v>0</v>
      </c>
      <c r="B201">
        <f t="shared" si="215"/>
        <v>0</v>
      </c>
      <c r="C201" s="120">
        <f>IF(A201=0,0,+spisak!A$4)</f>
        <v>0</v>
      </c>
      <c r="D201">
        <f>IF(A201=0,0,+spisak!C$4)</f>
        <v>0</v>
      </c>
      <c r="E201" s="158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39">
        <f t="shared" ref="N201" si="218">+IF(A201=0,0,"2016-plan")</f>
        <v>0</v>
      </c>
      <c r="O201" s="121">
        <f>IF(A201=0,0,+VLOOKUP($A201,'по изворима и контима'!$A$12:R$499,COLUMN('по изворима и контима'!K:K),FALSE))</f>
        <v>0</v>
      </c>
    </row>
    <row r="202" spans="1:15" x14ac:dyDescent="0.25">
      <c r="A202">
        <f t="shared" si="217"/>
        <v>0</v>
      </c>
      <c r="B202">
        <f t="shared" si="215"/>
        <v>0</v>
      </c>
      <c r="C202" s="120">
        <f>IF(A202=0,0,+spisak!A$4)</f>
        <v>0</v>
      </c>
      <c r="D202">
        <f>IF(A202=0,0,+spisak!C$4)</f>
        <v>0</v>
      </c>
      <c r="E202" s="158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39">
        <f t="shared" ref="N202" si="219">+IF(A202=0,0,"2016-procena")</f>
        <v>0</v>
      </c>
      <c r="O202" s="121">
        <f>IF(A202=0,0,+VLOOKUP($A202,'по изворима и контима'!$A$12:R$499,COLUMN('по изворима и контима'!L:L),FALSE))</f>
        <v>0</v>
      </c>
    </row>
    <row r="203" spans="1:15" x14ac:dyDescent="0.25">
      <c r="A203">
        <f t="shared" si="217"/>
        <v>0</v>
      </c>
      <c r="B203">
        <f t="shared" si="215"/>
        <v>0</v>
      </c>
      <c r="C203" s="120">
        <f>IF(A203=0,0,+spisak!A$4)</f>
        <v>0</v>
      </c>
      <c r="D203">
        <f>IF(A203=0,0,+spisak!C$4)</f>
        <v>0</v>
      </c>
      <c r="E203" s="158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39">
        <f t="shared" ref="N203" si="220">+IF(A203=0,0,"2017")</f>
        <v>0</v>
      </c>
      <c r="O203" s="121">
        <f>IF(A203=0,0,+VLOOKUP($A203,'по изворима и контима'!$A$12:R$499,COLUMN('по изворима и контима'!M:M),FALSE))</f>
        <v>0</v>
      </c>
    </row>
    <row r="204" spans="1:15" x14ac:dyDescent="0.25">
      <c r="A204">
        <f t="shared" si="217"/>
        <v>0</v>
      </c>
      <c r="B204">
        <f t="shared" si="215"/>
        <v>0</v>
      </c>
      <c r="C204" s="120">
        <f>IF(A204=0,0,+spisak!A$4)</f>
        <v>0</v>
      </c>
      <c r="D204">
        <f>IF(A204=0,0,+spisak!C$4)</f>
        <v>0</v>
      </c>
      <c r="E204" s="158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39">
        <f t="shared" ref="N204" si="221">+IF(A204=0,0,"2018")</f>
        <v>0</v>
      </c>
      <c r="O204" s="121">
        <f>IF(C204=0,0,+VLOOKUP($A204,'по изворима и контима'!$A$12:R$499,COLUMN('по изворима и контима'!N:N),FALSE))</f>
        <v>0</v>
      </c>
    </row>
    <row r="205" spans="1:15" x14ac:dyDescent="0.25">
      <c r="A205">
        <f t="shared" si="217"/>
        <v>0</v>
      </c>
      <c r="B205">
        <f t="shared" si="215"/>
        <v>0</v>
      </c>
      <c r="C205" s="120">
        <f>IF(A205=0,0,+spisak!A$4)</f>
        <v>0</v>
      </c>
      <c r="D205">
        <f>IF(A205=0,0,+spisak!C$4)</f>
        <v>0</v>
      </c>
      <c r="E205" s="158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39">
        <f t="shared" ref="N205" si="222">+IF(A205=0,0,"2019")</f>
        <v>0</v>
      </c>
      <c r="O205" s="121">
        <f>IF(C205=0,0,+VLOOKUP($A205,'по изворима и контима'!$A$12:R$499,COLUMN('по изворима и контима'!O:O),FALSE))</f>
        <v>0</v>
      </c>
    </row>
    <row r="206" spans="1:15" x14ac:dyDescent="0.25">
      <c r="A206">
        <f t="shared" si="217"/>
        <v>0</v>
      </c>
      <c r="B206">
        <f t="shared" si="215"/>
        <v>0</v>
      </c>
      <c r="C206" s="120">
        <f>IF(A206=0,0,+spisak!A$4)</f>
        <v>0</v>
      </c>
      <c r="D206">
        <f>IF(A206=0,0,+spisak!C$4)</f>
        <v>0</v>
      </c>
      <c r="E206" s="158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39">
        <f t="shared" ref="N206" si="223">+IF(A206=0,0,"nakon 2019")</f>
        <v>0</v>
      </c>
      <c r="O206" s="121">
        <f>IF(C206=0,0,+VLOOKUP($A206,'по изворима и контима'!$A$12:R$499,COLUMN('по изворима и контима'!P:P),FALSE))</f>
        <v>0</v>
      </c>
    </row>
    <row r="207" spans="1:15" x14ac:dyDescent="0.25">
      <c r="A207">
        <f>+IF(MAX(A$4:A204)&gt;=A$1,0,MAX(A$4:A204)+1)</f>
        <v>0</v>
      </c>
      <c r="B207">
        <f t="shared" si="215"/>
        <v>0</v>
      </c>
      <c r="C207" s="120">
        <f>IF(A207=0,0,+spisak!A$4)</f>
        <v>0</v>
      </c>
      <c r="D207">
        <f>IF(A207=0,0,+spisak!C$4)</f>
        <v>0</v>
      </c>
      <c r="E207" s="158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39">
        <f t="shared" ref="N207" si="224">+IF(A207=0,0,"do 2015")</f>
        <v>0</v>
      </c>
      <c r="O207" s="121">
        <f>IF(A207=0,0,+VLOOKUP($A207,'по изворима и контима'!$A$12:L$499,COLUMN('по изворима и контима'!J:J),FALSE))</f>
        <v>0</v>
      </c>
    </row>
    <row r="208" spans="1:15" x14ac:dyDescent="0.25">
      <c r="A208">
        <f>+A207</f>
        <v>0</v>
      </c>
      <c r="B208">
        <f t="shared" si="215"/>
        <v>0</v>
      </c>
      <c r="C208" s="120">
        <f>IF(A208=0,0,+spisak!A$4)</f>
        <v>0</v>
      </c>
      <c r="D208">
        <f>IF(A208=0,0,+spisak!C$4)</f>
        <v>0</v>
      </c>
      <c r="E208" s="158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39">
        <f t="shared" ref="N208" si="225">+IF(A208=0,0,"2016-plan")</f>
        <v>0</v>
      </c>
      <c r="O208" s="121">
        <f>IF(A208=0,0,+VLOOKUP($A208,'по изворима и контима'!$A$12:R$499,COLUMN('по изворима и контима'!K:K),FALSE))</f>
        <v>0</v>
      </c>
    </row>
    <row r="209" spans="1:15" x14ac:dyDescent="0.25">
      <c r="A209">
        <f t="shared" ref="A209:A220" si="226">+A208</f>
        <v>0</v>
      </c>
      <c r="B209">
        <f t="shared" si="215"/>
        <v>0</v>
      </c>
      <c r="C209" s="120">
        <f>IF(A209=0,0,+spisak!A$4)</f>
        <v>0</v>
      </c>
      <c r="D209">
        <f>IF(A209=0,0,+spisak!C$4)</f>
        <v>0</v>
      </c>
      <c r="E209" s="158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39">
        <f t="shared" ref="N209" si="227">+IF(A209=0,0,"2016-procena")</f>
        <v>0</v>
      </c>
      <c r="O209" s="121">
        <f>IF(A209=0,0,+VLOOKUP($A209,'по изворима и контима'!$A$12:R$499,COLUMN('по изворима и контима'!L:L),FALSE))</f>
        <v>0</v>
      </c>
    </row>
    <row r="210" spans="1:15" x14ac:dyDescent="0.25">
      <c r="A210">
        <f t="shared" si="226"/>
        <v>0</v>
      </c>
      <c r="B210">
        <f t="shared" si="215"/>
        <v>0</v>
      </c>
      <c r="C210" s="120">
        <f>IF(A210=0,0,+spisak!A$4)</f>
        <v>0</v>
      </c>
      <c r="D210">
        <f>IF(A210=0,0,+spisak!C$4)</f>
        <v>0</v>
      </c>
      <c r="E210" s="158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39">
        <f t="shared" ref="N210" si="228">+IF(A210=0,0,"2017")</f>
        <v>0</v>
      </c>
      <c r="O210" s="121">
        <f>IF(A210=0,0,+VLOOKUP($A210,'по изворима и контима'!$A$12:R$499,COLUMN('по изворима и контима'!M:M),FALSE))</f>
        <v>0</v>
      </c>
    </row>
    <row r="211" spans="1:15" x14ac:dyDescent="0.25">
      <c r="A211">
        <f t="shared" si="226"/>
        <v>0</v>
      </c>
      <c r="B211">
        <f t="shared" si="215"/>
        <v>0</v>
      </c>
      <c r="C211" s="120">
        <f>IF(A211=0,0,+spisak!A$4)</f>
        <v>0</v>
      </c>
      <c r="D211">
        <f>IF(A211=0,0,+spisak!C$4)</f>
        <v>0</v>
      </c>
      <c r="E211" s="158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39">
        <f t="shared" ref="N211" si="229">+IF(A211=0,0,"2018")</f>
        <v>0</v>
      </c>
      <c r="O211" s="121">
        <f>IF(C211=0,0,+VLOOKUP($A211,'по изворима и контима'!$A$12:R$499,COLUMN('по изворима и контима'!N:N),FALSE))</f>
        <v>0</v>
      </c>
    </row>
    <row r="212" spans="1:15" x14ac:dyDescent="0.25">
      <c r="A212">
        <f t="shared" si="226"/>
        <v>0</v>
      </c>
      <c r="B212">
        <f t="shared" si="215"/>
        <v>0</v>
      </c>
      <c r="C212" s="120">
        <f>IF(A212=0,0,+spisak!A$4)</f>
        <v>0</v>
      </c>
      <c r="D212">
        <f>IF(A212=0,0,+spisak!C$4)</f>
        <v>0</v>
      </c>
      <c r="E212" s="158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39">
        <f t="shared" ref="N212" si="230">+IF(A212=0,0,"2019")</f>
        <v>0</v>
      </c>
      <c r="O212" s="121">
        <f>IF(C212=0,0,+VLOOKUP($A212,'по изворима и контима'!$A$12:R$499,COLUMN('по изворима и контима'!O:O),FALSE))</f>
        <v>0</v>
      </c>
    </row>
    <row r="213" spans="1:15" x14ac:dyDescent="0.25">
      <c r="A213">
        <f t="shared" si="226"/>
        <v>0</v>
      </c>
      <c r="B213">
        <f t="shared" si="215"/>
        <v>0</v>
      </c>
      <c r="C213" s="120">
        <f>IF(A213=0,0,+spisak!A$4)</f>
        <v>0</v>
      </c>
      <c r="D213">
        <f>IF(A213=0,0,+spisak!C$4)</f>
        <v>0</v>
      </c>
      <c r="E213" s="158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39">
        <f t="shared" ref="N213" si="231">+IF(A213=0,0,"nakon 2019")</f>
        <v>0</v>
      </c>
      <c r="O213" s="121">
        <f>IF(C213=0,0,+VLOOKUP($A213,'по изворима и контима'!$A$12:R$499,COLUMN('по изворима и контима'!P:P),FALSE))</f>
        <v>0</v>
      </c>
    </row>
    <row r="214" spans="1:15" x14ac:dyDescent="0.25">
      <c r="A214">
        <f>+IF(MAX(A$4:A211)&gt;=A$1,0,MAX(A$4:A211)+1)</f>
        <v>0</v>
      </c>
      <c r="B214">
        <f t="shared" si="215"/>
        <v>0</v>
      </c>
      <c r="C214" s="120">
        <f>IF(A214=0,0,+spisak!A$4)</f>
        <v>0</v>
      </c>
      <c r="D214">
        <f>IF(A214=0,0,+spisak!C$4)</f>
        <v>0</v>
      </c>
      <c r="E214" s="158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39">
        <f t="shared" ref="N214" si="232">+IF(A214=0,0,"do 2015")</f>
        <v>0</v>
      </c>
      <c r="O214" s="121">
        <f>IF(A214=0,0,+VLOOKUP($A214,'по изворима и контима'!$A$12:L$499,COLUMN('по изворима и контима'!J:J),FALSE))</f>
        <v>0</v>
      </c>
    </row>
    <row r="215" spans="1:15" x14ac:dyDescent="0.25">
      <c r="A215">
        <f>+A214</f>
        <v>0</v>
      </c>
      <c r="B215">
        <f t="shared" si="215"/>
        <v>0</v>
      </c>
      <c r="C215" s="120">
        <f>IF(A215=0,0,+spisak!A$4)</f>
        <v>0</v>
      </c>
      <c r="D215">
        <f>IF(A215=0,0,+spisak!C$4)</f>
        <v>0</v>
      </c>
      <c r="E215" s="158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39">
        <f t="shared" ref="N215" si="233">+IF(A215=0,0,"2016-plan")</f>
        <v>0</v>
      </c>
      <c r="O215" s="121">
        <f>IF(A215=0,0,+VLOOKUP($A215,'по изворима и контима'!$A$12:R$499,COLUMN('по изворима и контима'!K:K),FALSE))</f>
        <v>0</v>
      </c>
    </row>
    <row r="216" spans="1:15" x14ac:dyDescent="0.25">
      <c r="A216">
        <f t="shared" si="226"/>
        <v>0</v>
      </c>
      <c r="B216">
        <f t="shared" si="215"/>
        <v>0</v>
      </c>
      <c r="C216" s="120">
        <f>IF(A216=0,0,+spisak!A$4)</f>
        <v>0</v>
      </c>
      <c r="D216">
        <f>IF(A216=0,0,+spisak!C$4)</f>
        <v>0</v>
      </c>
      <c r="E216" s="158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39">
        <f t="shared" ref="N216" si="234">+IF(A216=0,0,"2016-procena")</f>
        <v>0</v>
      </c>
      <c r="O216" s="121">
        <f>IF(A216=0,0,+VLOOKUP($A216,'по изворима и контима'!$A$12:R$499,COLUMN('по изворима и контима'!L:L),FALSE))</f>
        <v>0</v>
      </c>
    </row>
    <row r="217" spans="1:15" x14ac:dyDescent="0.25">
      <c r="A217">
        <f t="shared" si="226"/>
        <v>0</v>
      </c>
      <c r="B217">
        <f t="shared" si="215"/>
        <v>0</v>
      </c>
      <c r="C217" s="120">
        <f>IF(A217=0,0,+spisak!A$4)</f>
        <v>0</v>
      </c>
      <c r="D217">
        <f>IF(A217=0,0,+spisak!C$4)</f>
        <v>0</v>
      </c>
      <c r="E217" s="158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39">
        <f t="shared" ref="N217" si="235">+IF(A217=0,0,"2017")</f>
        <v>0</v>
      </c>
      <c r="O217" s="121">
        <f>IF(A217=0,0,+VLOOKUP($A217,'по изворима и контима'!$A$12:R$499,COLUMN('по изворима и контима'!M:M),FALSE))</f>
        <v>0</v>
      </c>
    </row>
    <row r="218" spans="1:15" x14ac:dyDescent="0.25">
      <c r="A218">
        <f t="shared" si="226"/>
        <v>0</v>
      </c>
      <c r="B218">
        <f t="shared" si="215"/>
        <v>0</v>
      </c>
      <c r="C218" s="120">
        <f>IF(A218=0,0,+spisak!A$4)</f>
        <v>0</v>
      </c>
      <c r="D218">
        <f>IF(A218=0,0,+spisak!C$4)</f>
        <v>0</v>
      </c>
      <c r="E218" s="158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39">
        <f t="shared" ref="N218" si="236">+IF(A218=0,0,"2018")</f>
        <v>0</v>
      </c>
      <c r="O218" s="121">
        <f>IF(C218=0,0,+VLOOKUP($A218,'по изворима и контима'!$A$12:R$499,COLUMN('по изворима и контима'!N:N),FALSE))</f>
        <v>0</v>
      </c>
    </row>
    <row r="219" spans="1:15" x14ac:dyDescent="0.25">
      <c r="A219">
        <f t="shared" si="226"/>
        <v>0</v>
      </c>
      <c r="B219">
        <f t="shared" si="215"/>
        <v>0</v>
      </c>
      <c r="C219" s="120">
        <f>IF(A219=0,0,+spisak!A$4)</f>
        <v>0</v>
      </c>
      <c r="D219">
        <f>IF(A219=0,0,+spisak!C$4)</f>
        <v>0</v>
      </c>
      <c r="E219" s="158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39">
        <f t="shared" ref="N219" si="237">+IF(A219=0,0,"2019")</f>
        <v>0</v>
      </c>
      <c r="O219" s="121">
        <f>IF(C219=0,0,+VLOOKUP($A219,'по изворима и контима'!$A$12:R$499,COLUMN('по изворима и контима'!O:O),FALSE))</f>
        <v>0</v>
      </c>
    </row>
    <row r="220" spans="1:15" x14ac:dyDescent="0.25">
      <c r="A220">
        <f t="shared" si="226"/>
        <v>0</v>
      </c>
      <c r="B220">
        <f t="shared" si="215"/>
        <v>0</v>
      </c>
      <c r="C220" s="120">
        <f>IF(A220=0,0,+spisak!A$4)</f>
        <v>0</v>
      </c>
      <c r="D220">
        <f>IF(A220=0,0,+spisak!C$4)</f>
        <v>0</v>
      </c>
      <c r="E220" s="158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39">
        <f t="shared" ref="N220" si="238">+IF(A220=0,0,"nakon 2019")</f>
        <v>0</v>
      </c>
      <c r="O220" s="121">
        <f>IF(C220=0,0,+VLOOKUP($A220,'по изворима и контима'!$A$12:R$499,COLUMN('по изворима и контима'!P:P),FALSE))</f>
        <v>0</v>
      </c>
    </row>
    <row r="221" spans="1:15" x14ac:dyDescent="0.25">
      <c r="A221">
        <f>+IF(MAX(A$4:A218)&gt;=A$1,0,MAX(A$4:A218)+1)</f>
        <v>0</v>
      </c>
      <c r="B221">
        <f t="shared" si="215"/>
        <v>0</v>
      </c>
      <c r="C221" s="120">
        <f>IF(A221=0,0,+spisak!A$4)</f>
        <v>0</v>
      </c>
      <c r="D221">
        <f>IF(A221=0,0,+spisak!C$4)</f>
        <v>0</v>
      </c>
      <c r="E221" s="158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39">
        <f t="shared" ref="N221" si="239">+IF(A221=0,0,"do 2015")</f>
        <v>0</v>
      </c>
      <c r="O221" s="121">
        <f>IF(A221=0,0,+VLOOKUP($A221,'по изворима и контима'!$A$12:L$499,COLUMN('по изворима и контима'!J:J),FALSE))</f>
        <v>0</v>
      </c>
    </row>
    <row r="222" spans="1:15" x14ac:dyDescent="0.25">
      <c r="A222">
        <f t="shared" ref="A222:A227" si="240">+A221</f>
        <v>0</v>
      </c>
      <c r="B222">
        <f t="shared" si="215"/>
        <v>0</v>
      </c>
      <c r="C222" s="120">
        <f>IF(A222=0,0,+spisak!A$4)</f>
        <v>0</v>
      </c>
      <c r="D222">
        <f>IF(A222=0,0,+spisak!C$4)</f>
        <v>0</v>
      </c>
      <c r="E222" s="158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39">
        <f t="shared" ref="N222" si="241">+IF(A222=0,0,"2016-plan")</f>
        <v>0</v>
      </c>
      <c r="O222" s="121">
        <f>IF(A222=0,0,+VLOOKUP($A222,'по изворима и контима'!$A$12:R$499,COLUMN('по изворима и контима'!K:K),FALSE))</f>
        <v>0</v>
      </c>
    </row>
    <row r="223" spans="1:15" x14ac:dyDescent="0.25">
      <c r="A223">
        <f t="shared" si="240"/>
        <v>0</v>
      </c>
      <c r="B223">
        <f t="shared" si="215"/>
        <v>0</v>
      </c>
      <c r="C223" s="120">
        <f>IF(A223=0,0,+spisak!A$4)</f>
        <v>0</v>
      </c>
      <c r="D223">
        <f>IF(A223=0,0,+spisak!C$4)</f>
        <v>0</v>
      </c>
      <c r="E223" s="158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39">
        <f t="shared" ref="N223" si="242">+IF(A223=0,0,"2016-procena")</f>
        <v>0</v>
      </c>
      <c r="O223" s="121">
        <f>IF(A223=0,0,+VLOOKUP($A223,'по изворима и контима'!$A$12:R$499,COLUMN('по изворима и контима'!L:L),FALSE))</f>
        <v>0</v>
      </c>
    </row>
    <row r="224" spans="1:15" x14ac:dyDescent="0.25">
      <c r="A224">
        <f t="shared" si="240"/>
        <v>0</v>
      </c>
      <c r="B224">
        <f t="shared" si="215"/>
        <v>0</v>
      </c>
      <c r="C224" s="120">
        <f>IF(A224=0,0,+spisak!A$4)</f>
        <v>0</v>
      </c>
      <c r="D224">
        <f>IF(A224=0,0,+spisak!C$4)</f>
        <v>0</v>
      </c>
      <c r="E224" s="158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39">
        <f t="shared" ref="N224" si="243">+IF(A224=0,0,"2017")</f>
        <v>0</v>
      </c>
      <c r="O224" s="121">
        <f>IF(A224=0,0,+VLOOKUP($A224,'по изворима и контима'!$A$12:R$499,COLUMN('по изворима и контима'!M:M),FALSE))</f>
        <v>0</v>
      </c>
    </row>
    <row r="225" spans="1:15" x14ac:dyDescent="0.25">
      <c r="A225">
        <f t="shared" si="240"/>
        <v>0</v>
      </c>
      <c r="B225">
        <f t="shared" si="215"/>
        <v>0</v>
      </c>
      <c r="C225" s="120">
        <f>IF(A225=0,0,+spisak!A$4)</f>
        <v>0</v>
      </c>
      <c r="D225">
        <f>IF(A225=0,0,+spisak!C$4)</f>
        <v>0</v>
      </c>
      <c r="E225" s="158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39">
        <f t="shared" ref="N225" si="244">+IF(A225=0,0,"2018")</f>
        <v>0</v>
      </c>
      <c r="O225" s="121">
        <f>IF(C225=0,0,+VLOOKUP($A225,'по изворима и контима'!$A$12:R$499,COLUMN('по изворима и контима'!N:N),FALSE))</f>
        <v>0</v>
      </c>
    </row>
    <row r="226" spans="1:15" x14ac:dyDescent="0.25">
      <c r="A226">
        <f t="shared" si="240"/>
        <v>0</v>
      </c>
      <c r="B226">
        <f t="shared" si="215"/>
        <v>0</v>
      </c>
      <c r="C226" s="120">
        <f>IF(A226=0,0,+spisak!A$4)</f>
        <v>0</v>
      </c>
      <c r="D226">
        <f>IF(A226=0,0,+spisak!C$4)</f>
        <v>0</v>
      </c>
      <c r="E226" s="158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39">
        <f t="shared" ref="N226" si="245">+IF(A226=0,0,"2019")</f>
        <v>0</v>
      </c>
      <c r="O226" s="121">
        <f>IF(C226=0,0,+VLOOKUP($A226,'по изворима и контима'!$A$12:R$499,COLUMN('по изворима и контима'!O:O),FALSE))</f>
        <v>0</v>
      </c>
    </row>
    <row r="227" spans="1:15" x14ac:dyDescent="0.25">
      <c r="A227">
        <f t="shared" si="240"/>
        <v>0</v>
      </c>
      <c r="B227">
        <f t="shared" si="215"/>
        <v>0</v>
      </c>
      <c r="C227" s="120">
        <f>IF(A227=0,0,+spisak!A$4)</f>
        <v>0</v>
      </c>
      <c r="D227">
        <f>IF(A227=0,0,+spisak!C$4)</f>
        <v>0</v>
      </c>
      <c r="E227" s="158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39">
        <f t="shared" ref="N227" si="246">+IF(A227=0,0,"nakon 2019")</f>
        <v>0</v>
      </c>
      <c r="O227" s="121">
        <f>IF(C227=0,0,+VLOOKUP($A227,'по изворима и контима'!$A$12:R$499,COLUMN('по изворима и контима'!P:P),FALSE))</f>
        <v>0</v>
      </c>
    </row>
    <row r="228" spans="1:15" x14ac:dyDescent="0.25">
      <c r="A228">
        <f>+IF(ISBLANK('по изворима и контима'!D236)=TRUE,0,1)</f>
        <v>0</v>
      </c>
      <c r="B228">
        <f t="shared" si="215"/>
        <v>0</v>
      </c>
      <c r="C228" s="120">
        <f>IF(A228=0,0,+spisak!A$4)</f>
        <v>0</v>
      </c>
      <c r="D228">
        <f>IF(A228=0,0,+spisak!C$4)</f>
        <v>0</v>
      </c>
      <c r="E228" s="158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39">
        <f t="shared" ref="N228" si="247">+IF(A228=0,0,"do 2015")</f>
        <v>0</v>
      </c>
      <c r="O228" s="121">
        <f>IF(A228=0,0,+VLOOKUP($A228,'по изворима и контима'!$A$12:L$499,COLUMN('по изворима и контима'!J:J),FALSE))</f>
        <v>0</v>
      </c>
    </row>
    <row r="229" spans="1:15" x14ac:dyDescent="0.25">
      <c r="A229">
        <f t="shared" ref="A229:A234" si="248">+A228</f>
        <v>0</v>
      </c>
      <c r="B229">
        <f t="shared" si="215"/>
        <v>0</v>
      </c>
      <c r="C229" s="120">
        <f>IF(A229=0,0,+spisak!A$4)</f>
        <v>0</v>
      </c>
      <c r="D229">
        <f>IF(A229=0,0,+spisak!C$4)</f>
        <v>0</v>
      </c>
      <c r="E229" s="158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39">
        <f t="shared" ref="N229" si="249">+IF(A229=0,0,"2016-plan")</f>
        <v>0</v>
      </c>
      <c r="O229" s="121">
        <f>IF(A229=0,0,+VLOOKUP($A229,'по изворима и контима'!$A$12:R$499,COLUMN('по изворима и контима'!K:K),FALSE))</f>
        <v>0</v>
      </c>
    </row>
    <row r="230" spans="1:15" x14ac:dyDescent="0.25">
      <c r="A230">
        <f t="shared" si="248"/>
        <v>0</v>
      </c>
      <c r="B230">
        <f t="shared" si="215"/>
        <v>0</v>
      </c>
      <c r="C230" s="120">
        <f>IF(A230=0,0,+spisak!A$4)</f>
        <v>0</v>
      </c>
      <c r="D230">
        <f>IF(A230=0,0,+spisak!C$4)</f>
        <v>0</v>
      </c>
      <c r="E230" s="158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39">
        <f t="shared" ref="N230" si="250">+IF(A230=0,0,"2016-procena")</f>
        <v>0</v>
      </c>
      <c r="O230" s="121">
        <f>IF(A230=0,0,+VLOOKUP($A230,'по изворима и контима'!$A$12:R$499,COLUMN('по изворима и контима'!L:L),FALSE))</f>
        <v>0</v>
      </c>
    </row>
    <row r="231" spans="1:15" x14ac:dyDescent="0.25">
      <c r="A231">
        <f t="shared" si="248"/>
        <v>0</v>
      </c>
      <c r="B231">
        <f t="shared" si="215"/>
        <v>0</v>
      </c>
      <c r="C231" s="120">
        <f>IF(A231=0,0,+spisak!A$4)</f>
        <v>0</v>
      </c>
      <c r="D231">
        <f>IF(A231=0,0,+spisak!C$4)</f>
        <v>0</v>
      </c>
      <c r="E231" s="158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39">
        <f t="shared" ref="N231" si="251">+IF(A231=0,0,"2017")</f>
        <v>0</v>
      </c>
      <c r="O231" s="121">
        <f>IF(A231=0,0,+VLOOKUP($A231,'по изворима и контима'!$A$12:R$499,COLUMN('по изворима и контима'!M:M),FALSE))</f>
        <v>0</v>
      </c>
    </row>
    <row r="232" spans="1:15" x14ac:dyDescent="0.25">
      <c r="A232">
        <f t="shared" si="248"/>
        <v>0</v>
      </c>
      <c r="B232">
        <f t="shared" si="215"/>
        <v>0</v>
      </c>
      <c r="C232" s="120">
        <f>IF(A232=0,0,+spisak!A$4)</f>
        <v>0</v>
      </c>
      <c r="D232">
        <f>IF(A232=0,0,+spisak!C$4)</f>
        <v>0</v>
      </c>
      <c r="E232" s="158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39">
        <f t="shared" ref="N232" si="252">+IF(A232=0,0,"2018")</f>
        <v>0</v>
      </c>
      <c r="O232" s="121">
        <f>IF(C232=0,0,+VLOOKUP($A232,'по изворима и контима'!$A$12:R$499,COLUMN('по изворима и контима'!N:N),FALSE))</f>
        <v>0</v>
      </c>
    </row>
    <row r="233" spans="1:15" x14ac:dyDescent="0.25">
      <c r="A233">
        <f t="shared" si="248"/>
        <v>0</v>
      </c>
      <c r="B233">
        <f t="shared" si="215"/>
        <v>0</v>
      </c>
      <c r="C233" s="120">
        <f>IF(A233=0,0,+spisak!A$4)</f>
        <v>0</v>
      </c>
      <c r="D233">
        <f>IF(A233=0,0,+spisak!C$4)</f>
        <v>0</v>
      </c>
      <c r="E233" s="158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39">
        <f t="shared" ref="N233" si="253">+IF(A233=0,0,"2019")</f>
        <v>0</v>
      </c>
      <c r="O233" s="121">
        <f>IF(C233=0,0,+VLOOKUP($A233,'по изворима и контима'!$A$12:R$499,COLUMN('по изворима и контима'!O:O),FALSE))</f>
        <v>0</v>
      </c>
    </row>
    <row r="234" spans="1:15" x14ac:dyDescent="0.25">
      <c r="A234">
        <f t="shared" si="248"/>
        <v>0</v>
      </c>
      <c r="B234">
        <f t="shared" si="215"/>
        <v>0</v>
      </c>
      <c r="C234" s="120">
        <f>IF(A234=0,0,+spisak!A$4)</f>
        <v>0</v>
      </c>
      <c r="D234">
        <f>IF(A234=0,0,+spisak!C$4)</f>
        <v>0</v>
      </c>
      <c r="E234" s="158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39">
        <f t="shared" ref="N234" si="254">+IF(A234=0,0,"nakon 2019")</f>
        <v>0</v>
      </c>
      <c r="O234" s="121">
        <f>IF(C234=0,0,+VLOOKUP($A234,'по изворима и контима'!$A$12:R$499,COLUMN('по изворима и контима'!P:P),FALSE))</f>
        <v>0</v>
      </c>
    </row>
    <row r="235" spans="1:15" x14ac:dyDescent="0.25">
      <c r="A235">
        <f>+IF(MAX(A$4:A232)&gt;=A$1,0,MAX(A$4:A232)+1)</f>
        <v>0</v>
      </c>
      <c r="B235">
        <f t="shared" si="215"/>
        <v>0</v>
      </c>
      <c r="C235" s="120">
        <f>IF(A235=0,0,+spisak!A$4)</f>
        <v>0</v>
      </c>
      <c r="D235">
        <f>IF(A235=0,0,+spisak!C$4)</f>
        <v>0</v>
      </c>
      <c r="E235" s="158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39">
        <f t="shared" ref="N235" si="255">+IF(A235=0,0,"do 2015")</f>
        <v>0</v>
      </c>
      <c r="O235" s="121">
        <f>IF(A235=0,0,+VLOOKUP($A235,'по изворима и контима'!$A$12:L$499,COLUMN('по изворима и контима'!J:J),FALSE))</f>
        <v>0</v>
      </c>
    </row>
    <row r="236" spans="1:15" x14ac:dyDescent="0.25">
      <c r="A236">
        <f>+A235</f>
        <v>0</v>
      </c>
      <c r="B236">
        <f t="shared" si="215"/>
        <v>0</v>
      </c>
      <c r="C236" s="120">
        <f>IF(A236=0,0,+spisak!A$4)</f>
        <v>0</v>
      </c>
      <c r="D236">
        <f>IF(A236=0,0,+spisak!C$4)</f>
        <v>0</v>
      </c>
      <c r="E236" s="158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39">
        <f t="shared" ref="N236" si="256">+IF(A236=0,0,"2016-plan")</f>
        <v>0</v>
      </c>
      <c r="O236" s="121">
        <f>IF(A236=0,0,+VLOOKUP($A236,'по изворима и контима'!$A$12:R$499,COLUMN('по изворима и контима'!K:K),FALSE))</f>
        <v>0</v>
      </c>
    </row>
    <row r="237" spans="1:15" x14ac:dyDescent="0.25">
      <c r="A237">
        <f t="shared" ref="A237:A248" si="257">+A236</f>
        <v>0</v>
      </c>
      <c r="B237">
        <f t="shared" si="215"/>
        <v>0</v>
      </c>
      <c r="C237" s="120">
        <f>IF(A237=0,0,+spisak!A$4)</f>
        <v>0</v>
      </c>
      <c r="D237">
        <f>IF(A237=0,0,+spisak!C$4)</f>
        <v>0</v>
      </c>
      <c r="E237" s="158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39">
        <f t="shared" ref="N237" si="258">+IF(A237=0,0,"2016-procena")</f>
        <v>0</v>
      </c>
      <c r="O237" s="121">
        <f>IF(A237=0,0,+VLOOKUP($A237,'по изворима и контима'!$A$12:R$499,COLUMN('по изворима и контима'!L:L),FALSE))</f>
        <v>0</v>
      </c>
    </row>
    <row r="238" spans="1:15" x14ac:dyDescent="0.25">
      <c r="A238">
        <f t="shared" si="257"/>
        <v>0</v>
      </c>
      <c r="B238">
        <f t="shared" si="215"/>
        <v>0</v>
      </c>
      <c r="C238" s="120">
        <f>IF(A238=0,0,+spisak!A$4)</f>
        <v>0</v>
      </c>
      <c r="D238">
        <f>IF(A238=0,0,+spisak!C$4)</f>
        <v>0</v>
      </c>
      <c r="E238" s="158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39">
        <f t="shared" ref="N238" si="259">+IF(A238=0,0,"2017")</f>
        <v>0</v>
      </c>
      <c r="O238" s="121">
        <f>IF(A238=0,0,+VLOOKUP($A238,'по изворима и контима'!$A$12:R$499,COLUMN('по изворима и контима'!M:M),FALSE))</f>
        <v>0</v>
      </c>
    </row>
    <row r="239" spans="1:15" x14ac:dyDescent="0.25">
      <c r="A239">
        <f t="shared" si="257"/>
        <v>0</v>
      </c>
      <c r="B239">
        <f t="shared" si="215"/>
        <v>0</v>
      </c>
      <c r="C239" s="120">
        <f>IF(A239=0,0,+spisak!A$4)</f>
        <v>0</v>
      </c>
      <c r="D239">
        <f>IF(A239=0,0,+spisak!C$4)</f>
        <v>0</v>
      </c>
      <c r="E239" s="158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39">
        <f t="shared" ref="N239" si="260">+IF(A239=0,0,"2018")</f>
        <v>0</v>
      </c>
      <c r="O239" s="121">
        <f>IF(C239=0,0,+VLOOKUP($A239,'по изворима и контима'!$A$12:R$499,COLUMN('по изворима и контима'!N:N),FALSE))</f>
        <v>0</v>
      </c>
    </row>
    <row r="240" spans="1:15" x14ac:dyDescent="0.25">
      <c r="A240">
        <f t="shared" si="257"/>
        <v>0</v>
      </c>
      <c r="B240">
        <f t="shared" si="215"/>
        <v>0</v>
      </c>
      <c r="C240" s="120">
        <f>IF(A240=0,0,+spisak!A$4)</f>
        <v>0</v>
      </c>
      <c r="D240">
        <f>IF(A240=0,0,+spisak!C$4)</f>
        <v>0</v>
      </c>
      <c r="E240" s="158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39">
        <f t="shared" ref="N240" si="261">+IF(A240=0,0,"2019")</f>
        <v>0</v>
      </c>
      <c r="O240" s="121">
        <f>IF(C240=0,0,+VLOOKUP($A240,'по изворима и контима'!$A$12:R$499,COLUMN('по изворима и контима'!O:O),FALSE))</f>
        <v>0</v>
      </c>
    </row>
    <row r="241" spans="1:15" x14ac:dyDescent="0.25">
      <c r="A241">
        <f t="shared" si="257"/>
        <v>0</v>
      </c>
      <c r="B241">
        <f t="shared" si="215"/>
        <v>0</v>
      </c>
      <c r="C241" s="120">
        <f>IF(A241=0,0,+spisak!A$4)</f>
        <v>0</v>
      </c>
      <c r="D241">
        <f>IF(A241=0,0,+spisak!C$4)</f>
        <v>0</v>
      </c>
      <c r="E241" s="158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39">
        <f t="shared" ref="N241" si="262">+IF(A241=0,0,"nakon 2019")</f>
        <v>0</v>
      </c>
      <c r="O241" s="121">
        <f>IF(C241=0,0,+VLOOKUP($A241,'по изворима и контима'!$A$12:R$499,COLUMN('по изворима и контима'!P:P),FALSE))</f>
        <v>0</v>
      </c>
    </row>
    <row r="242" spans="1:15" x14ac:dyDescent="0.25">
      <c r="A242">
        <f>+IF(MAX(A$4:A239)&gt;=A$1,0,MAX(A$4:A239)+1)</f>
        <v>0</v>
      </c>
      <c r="B242">
        <f t="shared" si="215"/>
        <v>0</v>
      </c>
      <c r="C242" s="120">
        <f>IF(A242=0,0,+spisak!A$4)</f>
        <v>0</v>
      </c>
      <c r="D242">
        <f>IF(A242=0,0,+spisak!C$4)</f>
        <v>0</v>
      </c>
      <c r="E242" s="158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39">
        <f t="shared" ref="N242" si="263">+IF(A242=0,0,"do 2015")</f>
        <v>0</v>
      </c>
      <c r="O242" s="121">
        <f>IF(A242=0,0,+VLOOKUP($A242,'по изворима и контима'!$A$12:L$499,COLUMN('по изворима и контима'!J:J),FALSE))</f>
        <v>0</v>
      </c>
    </row>
    <row r="243" spans="1:15" x14ac:dyDescent="0.25">
      <c r="A243">
        <f>+A242</f>
        <v>0</v>
      </c>
      <c r="B243">
        <f t="shared" si="215"/>
        <v>0</v>
      </c>
      <c r="C243" s="120">
        <f>IF(A243=0,0,+spisak!A$4)</f>
        <v>0</v>
      </c>
      <c r="D243">
        <f>IF(A243=0,0,+spisak!C$4)</f>
        <v>0</v>
      </c>
      <c r="E243" s="158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39">
        <f t="shared" ref="N243" si="264">+IF(A243=0,0,"2016-plan")</f>
        <v>0</v>
      </c>
      <c r="O243" s="121">
        <f>IF(A243=0,0,+VLOOKUP($A243,'по изворима и контима'!$A$12:R$499,COLUMN('по изворима и контима'!K:K),FALSE))</f>
        <v>0</v>
      </c>
    </row>
    <row r="244" spans="1:15" x14ac:dyDescent="0.25">
      <c r="A244">
        <f t="shared" si="257"/>
        <v>0</v>
      </c>
      <c r="B244">
        <f t="shared" si="215"/>
        <v>0</v>
      </c>
      <c r="C244" s="120">
        <f>IF(A244=0,0,+spisak!A$4)</f>
        <v>0</v>
      </c>
      <c r="D244">
        <f>IF(A244=0,0,+spisak!C$4)</f>
        <v>0</v>
      </c>
      <c r="E244" s="158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39">
        <f t="shared" ref="N244" si="265">+IF(A244=0,0,"2016-procena")</f>
        <v>0</v>
      </c>
      <c r="O244" s="121">
        <f>IF(A244=0,0,+VLOOKUP($A244,'по изворима и контима'!$A$12:R$499,COLUMN('по изворима и контима'!L:L),FALSE))</f>
        <v>0</v>
      </c>
    </row>
    <row r="245" spans="1:15" x14ac:dyDescent="0.25">
      <c r="A245">
        <f t="shared" si="257"/>
        <v>0</v>
      </c>
      <c r="B245">
        <f t="shared" si="215"/>
        <v>0</v>
      </c>
      <c r="C245" s="120">
        <f>IF(A245=0,0,+spisak!A$4)</f>
        <v>0</v>
      </c>
      <c r="D245">
        <f>IF(A245=0,0,+spisak!C$4)</f>
        <v>0</v>
      </c>
      <c r="E245" s="158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39">
        <f t="shared" ref="N245" si="266">+IF(A245=0,0,"2017")</f>
        <v>0</v>
      </c>
      <c r="O245" s="121">
        <f>IF(A245=0,0,+VLOOKUP($A245,'по изворима и контима'!$A$12:R$499,COLUMN('по изворима и контима'!M:M),FALSE))</f>
        <v>0</v>
      </c>
    </row>
    <row r="246" spans="1:15" x14ac:dyDescent="0.25">
      <c r="A246">
        <f t="shared" si="257"/>
        <v>0</v>
      </c>
      <c r="B246">
        <f t="shared" si="215"/>
        <v>0</v>
      </c>
      <c r="C246" s="120">
        <f>IF(A246=0,0,+spisak!A$4)</f>
        <v>0</v>
      </c>
      <c r="D246">
        <f>IF(A246=0,0,+spisak!C$4)</f>
        <v>0</v>
      </c>
      <c r="E246" s="158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39">
        <f t="shared" ref="N246" si="267">+IF(A246=0,0,"2018")</f>
        <v>0</v>
      </c>
      <c r="O246" s="121">
        <f>IF(C246=0,0,+VLOOKUP($A246,'по изворима и контима'!$A$12:R$499,COLUMN('по изворима и контима'!N:N),FALSE))</f>
        <v>0</v>
      </c>
    </row>
    <row r="247" spans="1:15" x14ac:dyDescent="0.25">
      <c r="A247">
        <f t="shared" si="257"/>
        <v>0</v>
      </c>
      <c r="B247">
        <f t="shared" si="215"/>
        <v>0</v>
      </c>
      <c r="C247" s="120">
        <f>IF(A247=0,0,+spisak!A$4)</f>
        <v>0</v>
      </c>
      <c r="D247">
        <f>IF(A247=0,0,+spisak!C$4)</f>
        <v>0</v>
      </c>
      <c r="E247" s="158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39">
        <f t="shared" ref="N247" si="268">+IF(A247=0,0,"2019")</f>
        <v>0</v>
      </c>
      <c r="O247" s="121">
        <f>IF(C247=0,0,+VLOOKUP($A247,'по изворима и контима'!$A$12:R$499,COLUMN('по изворима и контима'!O:O),FALSE))</f>
        <v>0</v>
      </c>
    </row>
    <row r="248" spans="1:15" x14ac:dyDescent="0.25">
      <c r="A248">
        <f t="shared" si="257"/>
        <v>0</v>
      </c>
      <c r="B248">
        <f t="shared" si="215"/>
        <v>0</v>
      </c>
      <c r="C248" s="120">
        <f>IF(A248=0,0,+spisak!A$4)</f>
        <v>0</v>
      </c>
      <c r="D248">
        <f>IF(A248=0,0,+spisak!C$4)</f>
        <v>0</v>
      </c>
      <c r="E248" s="158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39">
        <f t="shared" ref="N248" si="269">+IF(A248=0,0,"nakon 2019")</f>
        <v>0</v>
      </c>
      <c r="O248" s="121">
        <f>IF(C248=0,0,+VLOOKUP($A248,'по изворима и контима'!$A$12:R$499,COLUMN('по изворима и контима'!P:P),FALSE))</f>
        <v>0</v>
      </c>
    </row>
    <row r="249" spans="1:15" x14ac:dyDescent="0.25">
      <c r="A249">
        <f>+IF(MAX(A$4:A246)&gt;=A$1,0,MAX(A$4:A246)+1)</f>
        <v>0</v>
      </c>
      <c r="B249">
        <f t="shared" si="215"/>
        <v>0</v>
      </c>
      <c r="C249" s="120">
        <f>IF(A249=0,0,+spisak!A$4)</f>
        <v>0</v>
      </c>
      <c r="D249">
        <f>IF(A249=0,0,+spisak!C$4)</f>
        <v>0</v>
      </c>
      <c r="E249" s="158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39">
        <f t="shared" ref="N249" si="270">+IF(A249=0,0,"do 2015")</f>
        <v>0</v>
      </c>
      <c r="O249" s="121">
        <f>IF(A249=0,0,+VLOOKUP($A249,'по изворима и контима'!$A$12:L$499,COLUMN('по изворима и контима'!J:J),FALSE))</f>
        <v>0</v>
      </c>
    </row>
    <row r="250" spans="1:15" x14ac:dyDescent="0.25">
      <c r="A250">
        <f t="shared" ref="A250:A255" si="271">+A249</f>
        <v>0</v>
      </c>
      <c r="B250">
        <f t="shared" si="215"/>
        <v>0</v>
      </c>
      <c r="C250" s="120">
        <f>IF(A250=0,0,+spisak!A$4)</f>
        <v>0</v>
      </c>
      <c r="D250">
        <f>IF(A250=0,0,+spisak!C$4)</f>
        <v>0</v>
      </c>
      <c r="E250" s="158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39">
        <f t="shared" ref="N250" si="272">+IF(A250=0,0,"2016-plan")</f>
        <v>0</v>
      </c>
      <c r="O250" s="121">
        <f>IF(A250=0,0,+VLOOKUP($A250,'по изворима и контима'!$A$12:R$499,COLUMN('по изворима и контима'!K:K),FALSE))</f>
        <v>0</v>
      </c>
    </row>
    <row r="251" spans="1:15" x14ac:dyDescent="0.25">
      <c r="A251">
        <f t="shared" si="271"/>
        <v>0</v>
      </c>
      <c r="B251">
        <f t="shared" si="215"/>
        <v>0</v>
      </c>
      <c r="C251" s="120">
        <f>IF(A251=0,0,+spisak!A$4)</f>
        <v>0</v>
      </c>
      <c r="D251">
        <f>IF(A251=0,0,+spisak!C$4)</f>
        <v>0</v>
      </c>
      <c r="E251" s="158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39">
        <f t="shared" ref="N251" si="273">+IF(A251=0,0,"2016-procena")</f>
        <v>0</v>
      </c>
      <c r="O251" s="121">
        <f>IF(A251=0,0,+VLOOKUP($A251,'по изворима и контима'!$A$12:R$499,COLUMN('по изворима и контима'!L:L),FALSE))</f>
        <v>0</v>
      </c>
    </row>
    <row r="252" spans="1:15" x14ac:dyDescent="0.25">
      <c r="A252">
        <f t="shared" si="271"/>
        <v>0</v>
      </c>
      <c r="B252">
        <f t="shared" si="215"/>
        <v>0</v>
      </c>
      <c r="C252" s="120">
        <f>IF(A252=0,0,+spisak!A$4)</f>
        <v>0</v>
      </c>
      <c r="D252">
        <f>IF(A252=0,0,+spisak!C$4)</f>
        <v>0</v>
      </c>
      <c r="E252" s="158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39">
        <f t="shared" ref="N252" si="274">+IF(A252=0,0,"2017")</f>
        <v>0</v>
      </c>
      <c r="O252" s="121">
        <f>IF(A252=0,0,+VLOOKUP($A252,'по изворима и контима'!$A$12:R$499,COLUMN('по изворима и контима'!M:M),FALSE))</f>
        <v>0</v>
      </c>
    </row>
    <row r="253" spans="1:15" x14ac:dyDescent="0.25">
      <c r="A253">
        <f t="shared" si="271"/>
        <v>0</v>
      </c>
      <c r="B253">
        <f t="shared" si="215"/>
        <v>0</v>
      </c>
      <c r="C253" s="120">
        <f>IF(A253=0,0,+spisak!A$4)</f>
        <v>0</v>
      </c>
      <c r="D253">
        <f>IF(A253=0,0,+spisak!C$4)</f>
        <v>0</v>
      </c>
      <c r="E253" s="158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39">
        <f t="shared" ref="N253" si="275">+IF(A253=0,0,"2018")</f>
        <v>0</v>
      </c>
      <c r="O253" s="121">
        <f>IF(C253=0,0,+VLOOKUP($A253,'по изворима и контима'!$A$12:R$499,COLUMN('по изворима и контима'!N:N),FALSE))</f>
        <v>0</v>
      </c>
    </row>
    <row r="254" spans="1:15" x14ac:dyDescent="0.25">
      <c r="A254">
        <f t="shared" si="271"/>
        <v>0</v>
      </c>
      <c r="B254">
        <f t="shared" si="215"/>
        <v>0</v>
      </c>
      <c r="C254" s="120">
        <f>IF(A254=0,0,+spisak!A$4)</f>
        <v>0</v>
      </c>
      <c r="D254">
        <f>IF(A254=0,0,+spisak!C$4)</f>
        <v>0</v>
      </c>
      <c r="E254" s="158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39">
        <f t="shared" ref="N254" si="276">+IF(A254=0,0,"2019")</f>
        <v>0</v>
      </c>
      <c r="O254" s="121">
        <f>IF(C254=0,0,+VLOOKUP($A254,'по изворима и контима'!$A$12:R$499,COLUMN('по изворима и контима'!O:O),FALSE))</f>
        <v>0</v>
      </c>
    </row>
    <row r="255" spans="1:15" x14ac:dyDescent="0.25">
      <c r="A255">
        <f t="shared" si="271"/>
        <v>0</v>
      </c>
      <c r="B255">
        <f t="shared" si="215"/>
        <v>0</v>
      </c>
      <c r="C255" s="120">
        <f>IF(A255=0,0,+spisak!A$4)</f>
        <v>0</v>
      </c>
      <c r="D255">
        <f>IF(A255=0,0,+spisak!C$4)</f>
        <v>0</v>
      </c>
      <c r="E255" s="158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39">
        <f t="shared" ref="N255" si="277">+IF(A255=0,0,"nakon 2019")</f>
        <v>0</v>
      </c>
      <c r="O255" s="121">
        <f>IF(C255=0,0,+VLOOKUP($A255,'по изворима и контима'!$A$12:R$499,COLUMN('по изворима и контима'!P:P),FALSE))</f>
        <v>0</v>
      </c>
    </row>
    <row r="256" spans="1:15" x14ac:dyDescent="0.25">
      <c r="A256">
        <f>+IF(ISBLANK('по изворима и контима'!D264)=TRUE,0,1)</f>
        <v>0</v>
      </c>
      <c r="B256">
        <f t="shared" si="215"/>
        <v>0</v>
      </c>
      <c r="C256" s="120">
        <f>IF(A256=0,0,+spisak!A$4)</f>
        <v>0</v>
      </c>
      <c r="D256">
        <f>IF(A256=0,0,+spisak!C$4)</f>
        <v>0</v>
      </c>
      <c r="E256" s="158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39">
        <f t="shared" ref="N256" si="278">+IF(A256=0,0,"do 2015")</f>
        <v>0</v>
      </c>
      <c r="O256" s="121">
        <f>IF(A256=0,0,+VLOOKUP($A256,'по изворима и контима'!$A$12:L$499,COLUMN('по изворима и контима'!J:J),FALSE))</f>
        <v>0</v>
      </c>
    </row>
    <row r="257" spans="1:15" x14ac:dyDescent="0.25">
      <c r="A257">
        <f t="shared" ref="A257:A262" si="279">+A256</f>
        <v>0</v>
      </c>
      <c r="B257">
        <f t="shared" si="215"/>
        <v>0</v>
      </c>
      <c r="C257" s="120">
        <f>IF(A257=0,0,+spisak!A$4)</f>
        <v>0</v>
      </c>
      <c r="D257">
        <f>IF(A257=0,0,+spisak!C$4)</f>
        <v>0</v>
      </c>
      <c r="E257" s="158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39">
        <f t="shared" ref="N257" si="280">+IF(A257=0,0,"2016-plan")</f>
        <v>0</v>
      </c>
      <c r="O257" s="121">
        <f>IF(A257=0,0,+VLOOKUP($A257,'по изворима и контима'!$A$12:R$499,COLUMN('по изворима и контима'!K:K),FALSE))</f>
        <v>0</v>
      </c>
    </row>
    <row r="258" spans="1:15" x14ac:dyDescent="0.25">
      <c r="A258">
        <f t="shared" si="279"/>
        <v>0</v>
      </c>
      <c r="B258">
        <f t="shared" si="215"/>
        <v>0</v>
      </c>
      <c r="C258" s="120">
        <f>IF(A258=0,0,+spisak!A$4)</f>
        <v>0</v>
      </c>
      <c r="D258">
        <f>IF(A258=0,0,+spisak!C$4)</f>
        <v>0</v>
      </c>
      <c r="E258" s="158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39">
        <f t="shared" ref="N258" si="281">+IF(A258=0,0,"2016-procena")</f>
        <v>0</v>
      </c>
      <c r="O258" s="121">
        <f>IF(A258=0,0,+VLOOKUP($A258,'по изворима и контима'!$A$12:R$499,COLUMN('по изворима и контима'!L:L),FALSE))</f>
        <v>0</v>
      </c>
    </row>
    <row r="259" spans="1:15" x14ac:dyDescent="0.25">
      <c r="A259">
        <f t="shared" si="279"/>
        <v>0</v>
      </c>
      <c r="B259">
        <f t="shared" si="215"/>
        <v>0</v>
      </c>
      <c r="C259" s="120">
        <f>IF(A259=0,0,+spisak!A$4)</f>
        <v>0</v>
      </c>
      <c r="D259">
        <f>IF(A259=0,0,+spisak!C$4)</f>
        <v>0</v>
      </c>
      <c r="E259" s="158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39">
        <f t="shared" ref="N259" si="282">+IF(A259=0,0,"2017")</f>
        <v>0</v>
      </c>
      <c r="O259" s="121">
        <f>IF(A259=0,0,+VLOOKUP($A259,'по изворима и контима'!$A$12:R$499,COLUMN('по изворима и контима'!M:M),FALSE))</f>
        <v>0</v>
      </c>
    </row>
    <row r="260" spans="1:15" x14ac:dyDescent="0.25">
      <c r="A260">
        <f t="shared" si="279"/>
        <v>0</v>
      </c>
      <c r="B260">
        <f t="shared" si="215"/>
        <v>0</v>
      </c>
      <c r="C260" s="120">
        <f>IF(A260=0,0,+spisak!A$4)</f>
        <v>0</v>
      </c>
      <c r="D260">
        <f>IF(A260=0,0,+spisak!C$4)</f>
        <v>0</v>
      </c>
      <c r="E260" s="158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39">
        <f t="shared" ref="N260" si="283">+IF(A260=0,0,"2018")</f>
        <v>0</v>
      </c>
      <c r="O260" s="121">
        <f>IF(C260=0,0,+VLOOKUP($A260,'по изворима и контима'!$A$12:R$499,COLUMN('по изворима и контима'!N:N),FALSE))</f>
        <v>0</v>
      </c>
    </row>
    <row r="261" spans="1:15" x14ac:dyDescent="0.25">
      <c r="A261">
        <f t="shared" si="279"/>
        <v>0</v>
      </c>
      <c r="B261">
        <f t="shared" si="215"/>
        <v>0</v>
      </c>
      <c r="C261" s="120">
        <f>IF(A261=0,0,+spisak!A$4)</f>
        <v>0</v>
      </c>
      <c r="D261">
        <f>IF(A261=0,0,+spisak!C$4)</f>
        <v>0</v>
      </c>
      <c r="E261" s="158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39">
        <f t="shared" ref="N261" si="284">+IF(A261=0,0,"2019")</f>
        <v>0</v>
      </c>
      <c r="O261" s="121">
        <f>IF(C261=0,0,+VLOOKUP($A261,'по изворима и контима'!$A$12:R$499,COLUMN('по изворима и контима'!O:O),FALSE))</f>
        <v>0</v>
      </c>
    </row>
    <row r="262" spans="1:15" x14ac:dyDescent="0.25">
      <c r="A262">
        <f t="shared" si="279"/>
        <v>0</v>
      </c>
      <c r="B262">
        <f t="shared" si="215"/>
        <v>0</v>
      </c>
      <c r="C262" s="120">
        <f>IF(A262=0,0,+spisak!A$4)</f>
        <v>0</v>
      </c>
      <c r="D262">
        <f>IF(A262=0,0,+spisak!C$4)</f>
        <v>0</v>
      </c>
      <c r="E262" s="158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39">
        <f t="shared" ref="N262" si="285">+IF(A262=0,0,"nakon 2019")</f>
        <v>0</v>
      </c>
      <c r="O262" s="121">
        <f>IF(C262=0,0,+VLOOKUP($A262,'по изворима и контима'!$A$12:R$499,COLUMN('по изворима и контима'!P:P),FALSE))</f>
        <v>0</v>
      </c>
    </row>
    <row r="263" spans="1:15" x14ac:dyDescent="0.25">
      <c r="A263">
        <f>+IF(MAX(A$4:A260)&gt;=A$1,0,MAX(A$4:A260)+1)</f>
        <v>0</v>
      </c>
      <c r="B263">
        <f t="shared" si="215"/>
        <v>0</v>
      </c>
      <c r="C263" s="120">
        <f>IF(A263=0,0,+spisak!A$4)</f>
        <v>0</v>
      </c>
      <c r="D263">
        <f>IF(A263=0,0,+spisak!C$4)</f>
        <v>0</v>
      </c>
      <c r="E263" s="158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39">
        <f t="shared" ref="N263" si="286">+IF(A263=0,0,"do 2015")</f>
        <v>0</v>
      </c>
      <c r="O263" s="121">
        <f>IF(A263=0,0,+VLOOKUP($A263,'по изворима и контима'!$A$12:L$499,COLUMN('по изворима и контима'!J:J),FALSE))</f>
        <v>0</v>
      </c>
    </row>
    <row r="264" spans="1:15" x14ac:dyDescent="0.25">
      <c r="A264">
        <f>+A263</f>
        <v>0</v>
      </c>
      <c r="B264">
        <f t="shared" ref="B264:B327" si="287">+IF(A264&gt;0,+B263+1,0)</f>
        <v>0</v>
      </c>
      <c r="C264" s="120">
        <f>IF(A264=0,0,+spisak!A$4)</f>
        <v>0</v>
      </c>
      <c r="D264">
        <f>IF(A264=0,0,+spisak!C$4)</f>
        <v>0</v>
      </c>
      <c r="E264" s="158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39">
        <f t="shared" ref="N264" si="288">+IF(A264=0,0,"2016-plan")</f>
        <v>0</v>
      </c>
      <c r="O264" s="121">
        <f>IF(A264=0,0,+VLOOKUP($A264,'по изворима и контима'!$A$12:R$499,COLUMN('по изворима и контима'!K:K),FALSE))</f>
        <v>0</v>
      </c>
    </row>
    <row r="265" spans="1:15" x14ac:dyDescent="0.25">
      <c r="A265">
        <f t="shared" ref="A265:A276" si="289">+A264</f>
        <v>0</v>
      </c>
      <c r="B265">
        <f t="shared" si="287"/>
        <v>0</v>
      </c>
      <c r="C265" s="120">
        <f>IF(A265=0,0,+spisak!A$4)</f>
        <v>0</v>
      </c>
      <c r="D265">
        <f>IF(A265=0,0,+spisak!C$4)</f>
        <v>0</v>
      </c>
      <c r="E265" s="158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39">
        <f t="shared" ref="N265" si="290">+IF(A265=0,0,"2016-procena")</f>
        <v>0</v>
      </c>
      <c r="O265" s="121">
        <f>IF(A265=0,0,+VLOOKUP($A265,'по изворима и контима'!$A$12:R$499,COLUMN('по изворима и контима'!L:L),FALSE))</f>
        <v>0</v>
      </c>
    </row>
    <row r="266" spans="1:15" x14ac:dyDescent="0.25">
      <c r="A266">
        <f t="shared" si="289"/>
        <v>0</v>
      </c>
      <c r="B266">
        <f t="shared" si="287"/>
        <v>0</v>
      </c>
      <c r="C266" s="120">
        <f>IF(A266=0,0,+spisak!A$4)</f>
        <v>0</v>
      </c>
      <c r="D266">
        <f>IF(A266=0,0,+spisak!C$4)</f>
        <v>0</v>
      </c>
      <c r="E266" s="158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39">
        <f t="shared" ref="N266" si="291">+IF(A266=0,0,"2017")</f>
        <v>0</v>
      </c>
      <c r="O266" s="121">
        <f>IF(A266=0,0,+VLOOKUP($A266,'по изворима и контима'!$A$12:R$499,COLUMN('по изворима и контима'!M:M),FALSE))</f>
        <v>0</v>
      </c>
    </row>
    <row r="267" spans="1:15" x14ac:dyDescent="0.25">
      <c r="A267">
        <f t="shared" si="289"/>
        <v>0</v>
      </c>
      <c r="B267">
        <f t="shared" si="287"/>
        <v>0</v>
      </c>
      <c r="C267" s="120">
        <f>IF(A267=0,0,+spisak!A$4)</f>
        <v>0</v>
      </c>
      <c r="D267">
        <f>IF(A267=0,0,+spisak!C$4)</f>
        <v>0</v>
      </c>
      <c r="E267" s="158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39">
        <f t="shared" ref="N267" si="292">+IF(A267=0,0,"2018")</f>
        <v>0</v>
      </c>
      <c r="O267" s="121">
        <f>IF(C267=0,0,+VLOOKUP($A267,'по изворима и контима'!$A$12:R$499,COLUMN('по изворима и контима'!N:N),FALSE))</f>
        <v>0</v>
      </c>
    </row>
    <row r="268" spans="1:15" x14ac:dyDescent="0.25">
      <c r="A268">
        <f t="shared" si="289"/>
        <v>0</v>
      </c>
      <c r="B268">
        <f t="shared" si="287"/>
        <v>0</v>
      </c>
      <c r="C268" s="120">
        <f>IF(A268=0,0,+spisak!A$4)</f>
        <v>0</v>
      </c>
      <c r="D268">
        <f>IF(A268=0,0,+spisak!C$4)</f>
        <v>0</v>
      </c>
      <c r="E268" s="158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39">
        <f t="shared" ref="N268" si="293">+IF(A268=0,0,"2019")</f>
        <v>0</v>
      </c>
      <c r="O268" s="121">
        <f>IF(C268=0,0,+VLOOKUP($A268,'по изворима и контима'!$A$12:R$499,COLUMN('по изворима и контима'!O:O),FALSE))</f>
        <v>0</v>
      </c>
    </row>
    <row r="269" spans="1:15" x14ac:dyDescent="0.25">
      <c r="A269">
        <f t="shared" si="289"/>
        <v>0</v>
      </c>
      <c r="B269">
        <f t="shared" si="287"/>
        <v>0</v>
      </c>
      <c r="C269" s="120">
        <f>IF(A269=0,0,+spisak!A$4)</f>
        <v>0</v>
      </c>
      <c r="D269">
        <f>IF(A269=0,0,+spisak!C$4)</f>
        <v>0</v>
      </c>
      <c r="E269" s="158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39">
        <f t="shared" ref="N269" si="294">+IF(A269=0,0,"nakon 2019")</f>
        <v>0</v>
      </c>
      <c r="O269" s="121">
        <f>IF(C269=0,0,+VLOOKUP($A269,'по изворима и контима'!$A$12:R$499,COLUMN('по изворима и контима'!P:P),FALSE))</f>
        <v>0</v>
      </c>
    </row>
    <row r="270" spans="1:15" x14ac:dyDescent="0.25">
      <c r="A270">
        <f>+IF(MAX(A$4:A267)&gt;=A$1,0,MAX(A$4:A267)+1)</f>
        <v>0</v>
      </c>
      <c r="B270">
        <f t="shared" si="287"/>
        <v>0</v>
      </c>
      <c r="C270" s="120">
        <f>IF(A270=0,0,+spisak!A$4)</f>
        <v>0</v>
      </c>
      <c r="D270">
        <f>IF(A270=0,0,+spisak!C$4)</f>
        <v>0</v>
      </c>
      <c r="E270" s="158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39">
        <f t="shared" ref="N270" si="295">+IF(A270=0,0,"do 2015")</f>
        <v>0</v>
      </c>
      <c r="O270" s="121">
        <f>IF(A270=0,0,+VLOOKUP($A270,'по изворима и контима'!$A$12:L$499,COLUMN('по изворима и контима'!J:J),FALSE))</f>
        <v>0</v>
      </c>
    </row>
    <row r="271" spans="1:15" x14ac:dyDescent="0.25">
      <c r="A271">
        <f>+A270</f>
        <v>0</v>
      </c>
      <c r="B271">
        <f t="shared" si="287"/>
        <v>0</v>
      </c>
      <c r="C271" s="120">
        <f>IF(A271=0,0,+spisak!A$4)</f>
        <v>0</v>
      </c>
      <c r="D271">
        <f>IF(A271=0,0,+spisak!C$4)</f>
        <v>0</v>
      </c>
      <c r="E271" s="158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39">
        <f t="shared" ref="N271" si="296">+IF(A271=0,0,"2016-plan")</f>
        <v>0</v>
      </c>
      <c r="O271" s="121">
        <f>IF(A271=0,0,+VLOOKUP($A271,'по изворима и контима'!$A$12:R$499,COLUMN('по изворима и контима'!K:K),FALSE))</f>
        <v>0</v>
      </c>
    </row>
    <row r="272" spans="1:15" x14ac:dyDescent="0.25">
      <c r="A272">
        <f t="shared" si="289"/>
        <v>0</v>
      </c>
      <c r="B272">
        <f t="shared" si="287"/>
        <v>0</v>
      </c>
      <c r="C272" s="120">
        <f>IF(A272=0,0,+spisak!A$4)</f>
        <v>0</v>
      </c>
      <c r="D272">
        <f>IF(A272=0,0,+spisak!C$4)</f>
        <v>0</v>
      </c>
      <c r="E272" s="158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39">
        <f t="shared" ref="N272" si="297">+IF(A272=0,0,"2016-procena")</f>
        <v>0</v>
      </c>
      <c r="O272" s="121">
        <f>IF(A272=0,0,+VLOOKUP($A272,'по изворима и контима'!$A$12:R$499,COLUMN('по изворима и контима'!L:L),FALSE))</f>
        <v>0</v>
      </c>
    </row>
    <row r="273" spans="1:15" x14ac:dyDescent="0.25">
      <c r="A273">
        <f t="shared" si="289"/>
        <v>0</v>
      </c>
      <c r="B273">
        <f t="shared" si="287"/>
        <v>0</v>
      </c>
      <c r="C273" s="120">
        <f>IF(A273=0,0,+spisak!A$4)</f>
        <v>0</v>
      </c>
      <c r="D273">
        <f>IF(A273=0,0,+spisak!C$4)</f>
        <v>0</v>
      </c>
      <c r="E273" s="158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39">
        <f t="shared" ref="N273" si="298">+IF(A273=0,0,"2017")</f>
        <v>0</v>
      </c>
      <c r="O273" s="121">
        <f>IF(A273=0,0,+VLOOKUP($A273,'по изворима и контима'!$A$12:R$499,COLUMN('по изворима и контима'!M:M),FALSE))</f>
        <v>0</v>
      </c>
    </row>
    <row r="274" spans="1:15" x14ac:dyDescent="0.25">
      <c r="A274">
        <f t="shared" si="289"/>
        <v>0</v>
      </c>
      <c r="B274">
        <f t="shared" si="287"/>
        <v>0</v>
      </c>
      <c r="C274" s="120">
        <f>IF(A274=0,0,+spisak!A$4)</f>
        <v>0</v>
      </c>
      <c r="D274">
        <f>IF(A274=0,0,+spisak!C$4)</f>
        <v>0</v>
      </c>
      <c r="E274" s="158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39">
        <f t="shared" ref="N274" si="299">+IF(A274=0,0,"2018")</f>
        <v>0</v>
      </c>
      <c r="O274" s="121">
        <f>IF(C274=0,0,+VLOOKUP($A274,'по изворима и контима'!$A$12:R$499,COLUMN('по изворима и контима'!N:N),FALSE))</f>
        <v>0</v>
      </c>
    </row>
    <row r="275" spans="1:15" x14ac:dyDescent="0.25">
      <c r="A275">
        <f t="shared" si="289"/>
        <v>0</v>
      </c>
      <c r="B275">
        <f t="shared" si="287"/>
        <v>0</v>
      </c>
      <c r="C275" s="120">
        <f>IF(A275=0,0,+spisak!A$4)</f>
        <v>0</v>
      </c>
      <c r="D275">
        <f>IF(A275=0,0,+spisak!C$4)</f>
        <v>0</v>
      </c>
      <c r="E275" s="158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39">
        <f t="shared" ref="N275" si="300">+IF(A275=0,0,"2019")</f>
        <v>0</v>
      </c>
      <c r="O275" s="121">
        <f>IF(C275=0,0,+VLOOKUP($A275,'по изворима и контима'!$A$12:R$499,COLUMN('по изворима и контима'!O:O),FALSE))</f>
        <v>0</v>
      </c>
    </row>
    <row r="276" spans="1:15" x14ac:dyDescent="0.25">
      <c r="A276">
        <f t="shared" si="289"/>
        <v>0</v>
      </c>
      <c r="B276">
        <f t="shared" si="287"/>
        <v>0</v>
      </c>
      <c r="C276" s="120">
        <f>IF(A276=0,0,+spisak!A$4)</f>
        <v>0</v>
      </c>
      <c r="D276">
        <f>IF(A276=0,0,+spisak!C$4)</f>
        <v>0</v>
      </c>
      <c r="E276" s="158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39">
        <f t="shared" ref="N276" si="301">+IF(A276=0,0,"nakon 2019")</f>
        <v>0</v>
      </c>
      <c r="O276" s="121">
        <f>IF(C276=0,0,+VLOOKUP($A276,'по изворима и контима'!$A$12:R$499,COLUMN('по изворима и контима'!P:P),FALSE))</f>
        <v>0</v>
      </c>
    </row>
    <row r="277" spans="1:15" x14ac:dyDescent="0.25">
      <c r="A277">
        <f>+IF(MAX(A$4:A274)&gt;=A$1,0,MAX(A$4:A274)+1)</f>
        <v>0</v>
      </c>
      <c r="B277">
        <f t="shared" si="287"/>
        <v>0</v>
      </c>
      <c r="C277" s="120">
        <f>IF(A277=0,0,+spisak!A$4)</f>
        <v>0</v>
      </c>
      <c r="D277">
        <f>IF(A277=0,0,+spisak!C$4)</f>
        <v>0</v>
      </c>
      <c r="E277" s="158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39">
        <f t="shared" ref="N277" si="302">+IF(A277=0,0,"do 2015")</f>
        <v>0</v>
      </c>
      <c r="O277" s="121">
        <f>IF(A277=0,0,+VLOOKUP($A277,'по изворима и контима'!$A$12:L$499,COLUMN('по изворима и контима'!J:J),FALSE))</f>
        <v>0</v>
      </c>
    </row>
    <row r="278" spans="1:15" x14ac:dyDescent="0.25">
      <c r="A278">
        <f t="shared" ref="A278:A283" si="303">+A277</f>
        <v>0</v>
      </c>
      <c r="B278">
        <f t="shared" si="287"/>
        <v>0</v>
      </c>
      <c r="C278" s="120">
        <f>IF(A278=0,0,+spisak!A$4)</f>
        <v>0</v>
      </c>
      <c r="D278">
        <f>IF(A278=0,0,+spisak!C$4)</f>
        <v>0</v>
      </c>
      <c r="E278" s="158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39">
        <f t="shared" ref="N278" si="304">+IF(A278=0,0,"2016-plan")</f>
        <v>0</v>
      </c>
      <c r="O278" s="121">
        <f>IF(A278=0,0,+VLOOKUP($A278,'по изворима и контима'!$A$12:R$499,COLUMN('по изворима и контима'!K:K),FALSE))</f>
        <v>0</v>
      </c>
    </row>
    <row r="279" spans="1:15" x14ac:dyDescent="0.25">
      <c r="A279">
        <f t="shared" si="303"/>
        <v>0</v>
      </c>
      <c r="B279">
        <f t="shared" si="287"/>
        <v>0</v>
      </c>
      <c r="C279" s="120">
        <f>IF(A279=0,0,+spisak!A$4)</f>
        <v>0</v>
      </c>
      <c r="D279">
        <f>IF(A279=0,0,+spisak!C$4)</f>
        <v>0</v>
      </c>
      <c r="E279" s="158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39">
        <f t="shared" ref="N279" si="305">+IF(A279=0,0,"2016-procena")</f>
        <v>0</v>
      </c>
      <c r="O279" s="121">
        <f>IF(A279=0,0,+VLOOKUP($A279,'по изворима и контима'!$A$12:R$499,COLUMN('по изворима и контима'!L:L),FALSE))</f>
        <v>0</v>
      </c>
    </row>
    <row r="280" spans="1:15" x14ac:dyDescent="0.25">
      <c r="A280">
        <f t="shared" si="303"/>
        <v>0</v>
      </c>
      <c r="B280">
        <f t="shared" si="287"/>
        <v>0</v>
      </c>
      <c r="C280" s="120">
        <f>IF(A280=0,0,+spisak!A$4)</f>
        <v>0</v>
      </c>
      <c r="D280">
        <f>IF(A280=0,0,+spisak!C$4)</f>
        <v>0</v>
      </c>
      <c r="E280" s="158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39">
        <f t="shared" ref="N280" si="306">+IF(A280=0,0,"2017")</f>
        <v>0</v>
      </c>
      <c r="O280" s="121">
        <f>IF(A280=0,0,+VLOOKUP($A280,'по изворима и контима'!$A$12:R$499,COLUMN('по изворима и контима'!M:M),FALSE))</f>
        <v>0</v>
      </c>
    </row>
    <row r="281" spans="1:15" x14ac:dyDescent="0.25">
      <c r="A281">
        <f t="shared" si="303"/>
        <v>0</v>
      </c>
      <c r="B281">
        <f t="shared" si="287"/>
        <v>0</v>
      </c>
      <c r="C281" s="120">
        <f>IF(A281=0,0,+spisak!A$4)</f>
        <v>0</v>
      </c>
      <c r="D281">
        <f>IF(A281=0,0,+spisak!C$4)</f>
        <v>0</v>
      </c>
      <c r="E281" s="158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39">
        <f t="shared" ref="N281" si="307">+IF(A281=0,0,"2018")</f>
        <v>0</v>
      </c>
      <c r="O281" s="121">
        <f>IF(C281=0,0,+VLOOKUP($A281,'по изворима и контима'!$A$12:R$499,COLUMN('по изворима и контима'!N:N),FALSE))</f>
        <v>0</v>
      </c>
    </row>
    <row r="282" spans="1:15" x14ac:dyDescent="0.25">
      <c r="A282">
        <f t="shared" si="303"/>
        <v>0</v>
      </c>
      <c r="B282">
        <f t="shared" si="287"/>
        <v>0</v>
      </c>
      <c r="C282" s="120">
        <f>IF(A282=0,0,+spisak!A$4)</f>
        <v>0</v>
      </c>
      <c r="D282">
        <f>IF(A282=0,0,+spisak!C$4)</f>
        <v>0</v>
      </c>
      <c r="E282" s="158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39">
        <f t="shared" ref="N282" si="308">+IF(A282=0,0,"2019")</f>
        <v>0</v>
      </c>
      <c r="O282" s="121">
        <f>IF(C282=0,0,+VLOOKUP($A282,'по изворима и контима'!$A$12:R$499,COLUMN('по изворима и контима'!O:O),FALSE))</f>
        <v>0</v>
      </c>
    </row>
    <row r="283" spans="1:15" x14ac:dyDescent="0.25">
      <c r="A283">
        <f t="shared" si="303"/>
        <v>0</v>
      </c>
      <c r="B283">
        <f t="shared" si="287"/>
        <v>0</v>
      </c>
      <c r="C283" s="120">
        <f>IF(A283=0,0,+spisak!A$4)</f>
        <v>0</v>
      </c>
      <c r="D283">
        <f>IF(A283=0,0,+spisak!C$4)</f>
        <v>0</v>
      </c>
      <c r="E283" s="158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39">
        <f t="shared" ref="N283" si="309">+IF(A283=0,0,"nakon 2019")</f>
        <v>0</v>
      </c>
      <c r="O283" s="121">
        <f>IF(C283=0,0,+VLOOKUP($A283,'по изворима и контима'!$A$12:R$499,COLUMN('по изворима и контима'!P:P),FALSE))</f>
        <v>0</v>
      </c>
    </row>
    <row r="284" spans="1:15" x14ac:dyDescent="0.25">
      <c r="A284">
        <f>+IF(ISBLANK('по изворима и контима'!D292)=TRUE,0,1)</f>
        <v>0</v>
      </c>
      <c r="B284">
        <f t="shared" si="287"/>
        <v>0</v>
      </c>
      <c r="C284" s="120">
        <f>IF(A284=0,0,+spisak!A$4)</f>
        <v>0</v>
      </c>
      <c r="D284">
        <f>IF(A284=0,0,+spisak!C$4)</f>
        <v>0</v>
      </c>
      <c r="E284" s="158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39">
        <f t="shared" ref="N284" si="310">+IF(A284=0,0,"do 2015")</f>
        <v>0</v>
      </c>
      <c r="O284" s="121">
        <f>IF(A284=0,0,+VLOOKUP($A284,'по изворима и контима'!$A$12:L$499,COLUMN('по изворима и контима'!J:J),FALSE))</f>
        <v>0</v>
      </c>
    </row>
    <row r="285" spans="1:15" x14ac:dyDescent="0.25">
      <c r="A285">
        <f t="shared" ref="A285:A290" si="311">+A284</f>
        <v>0</v>
      </c>
      <c r="B285">
        <f t="shared" si="287"/>
        <v>0</v>
      </c>
      <c r="C285" s="120">
        <f>IF(A285=0,0,+spisak!A$4)</f>
        <v>0</v>
      </c>
      <c r="D285">
        <f>IF(A285=0,0,+spisak!C$4)</f>
        <v>0</v>
      </c>
      <c r="E285" s="158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39">
        <f t="shared" ref="N285" si="312">+IF(A285=0,0,"2016-plan")</f>
        <v>0</v>
      </c>
      <c r="O285" s="121">
        <f>IF(A285=0,0,+VLOOKUP($A285,'по изворима и контима'!$A$12:R$499,COLUMN('по изворима и контима'!K:K),FALSE))</f>
        <v>0</v>
      </c>
    </row>
    <row r="286" spans="1:15" x14ac:dyDescent="0.25">
      <c r="A286">
        <f t="shared" si="311"/>
        <v>0</v>
      </c>
      <c r="B286">
        <f t="shared" si="287"/>
        <v>0</v>
      </c>
      <c r="C286" s="120">
        <f>IF(A286=0,0,+spisak!A$4)</f>
        <v>0</v>
      </c>
      <c r="D286">
        <f>IF(A286=0,0,+spisak!C$4)</f>
        <v>0</v>
      </c>
      <c r="E286" s="158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39">
        <f t="shared" ref="N286" si="313">+IF(A286=0,0,"2016-procena")</f>
        <v>0</v>
      </c>
      <c r="O286" s="121">
        <f>IF(A286=0,0,+VLOOKUP($A286,'по изворима и контима'!$A$12:R$499,COLUMN('по изворима и контима'!L:L),FALSE))</f>
        <v>0</v>
      </c>
    </row>
    <row r="287" spans="1:15" x14ac:dyDescent="0.25">
      <c r="A287">
        <f t="shared" si="311"/>
        <v>0</v>
      </c>
      <c r="B287">
        <f t="shared" si="287"/>
        <v>0</v>
      </c>
      <c r="C287" s="120">
        <f>IF(A287=0,0,+spisak!A$4)</f>
        <v>0</v>
      </c>
      <c r="D287">
        <f>IF(A287=0,0,+spisak!C$4)</f>
        <v>0</v>
      </c>
      <c r="E287" s="158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39">
        <f t="shared" ref="N287" si="314">+IF(A287=0,0,"2017")</f>
        <v>0</v>
      </c>
      <c r="O287" s="121">
        <f>IF(A287=0,0,+VLOOKUP($A287,'по изворима и контима'!$A$12:R$499,COLUMN('по изворима и контима'!M:M),FALSE))</f>
        <v>0</v>
      </c>
    </row>
    <row r="288" spans="1:15" x14ac:dyDescent="0.25">
      <c r="A288">
        <f t="shared" si="311"/>
        <v>0</v>
      </c>
      <c r="B288">
        <f t="shared" si="287"/>
        <v>0</v>
      </c>
      <c r="C288" s="120">
        <f>IF(A288=0,0,+spisak!A$4)</f>
        <v>0</v>
      </c>
      <c r="D288">
        <f>IF(A288=0,0,+spisak!C$4)</f>
        <v>0</v>
      </c>
      <c r="E288" s="158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39">
        <f t="shared" ref="N288" si="315">+IF(A288=0,0,"2018")</f>
        <v>0</v>
      </c>
      <c r="O288" s="121">
        <f>IF(C288=0,0,+VLOOKUP($A288,'по изворима и контима'!$A$12:R$499,COLUMN('по изворима и контима'!N:N),FALSE))</f>
        <v>0</v>
      </c>
    </row>
    <row r="289" spans="1:15" x14ac:dyDescent="0.25">
      <c r="A289">
        <f t="shared" si="311"/>
        <v>0</v>
      </c>
      <c r="B289">
        <f t="shared" si="287"/>
        <v>0</v>
      </c>
      <c r="C289" s="120">
        <f>IF(A289=0,0,+spisak!A$4)</f>
        <v>0</v>
      </c>
      <c r="D289">
        <f>IF(A289=0,0,+spisak!C$4)</f>
        <v>0</v>
      </c>
      <c r="E289" s="158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39">
        <f t="shared" ref="N289" si="316">+IF(A289=0,0,"2019")</f>
        <v>0</v>
      </c>
      <c r="O289" s="121">
        <f>IF(C289=0,0,+VLOOKUP($A289,'по изворима и контима'!$A$12:R$499,COLUMN('по изворима и контима'!O:O),FALSE))</f>
        <v>0</v>
      </c>
    </row>
    <row r="290" spans="1:15" x14ac:dyDescent="0.25">
      <c r="A290">
        <f t="shared" si="311"/>
        <v>0</v>
      </c>
      <c r="B290">
        <f t="shared" si="287"/>
        <v>0</v>
      </c>
      <c r="C290" s="120">
        <f>IF(A290=0,0,+spisak!A$4)</f>
        <v>0</v>
      </c>
      <c r="D290">
        <f>IF(A290=0,0,+spisak!C$4)</f>
        <v>0</v>
      </c>
      <c r="E290" s="158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39">
        <f t="shared" ref="N290" si="317">+IF(A290=0,0,"nakon 2019")</f>
        <v>0</v>
      </c>
      <c r="O290" s="121">
        <f>IF(C290=0,0,+VLOOKUP($A290,'по изворима и контима'!$A$12:R$499,COLUMN('по изворима и контима'!P:P),FALSE))</f>
        <v>0</v>
      </c>
    </row>
    <row r="291" spans="1:15" x14ac:dyDescent="0.25">
      <c r="A291">
        <f>+IF(MAX(A$4:A288)&gt;=A$1,0,MAX(A$4:A288)+1)</f>
        <v>0</v>
      </c>
      <c r="B291">
        <f t="shared" si="287"/>
        <v>0</v>
      </c>
      <c r="C291" s="120">
        <f>IF(A291=0,0,+spisak!A$4)</f>
        <v>0</v>
      </c>
      <c r="D291">
        <f>IF(A291=0,0,+spisak!C$4)</f>
        <v>0</v>
      </c>
      <c r="E291" s="158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39">
        <f t="shared" ref="N291" si="318">+IF(A291=0,0,"do 2015")</f>
        <v>0</v>
      </c>
      <c r="O291" s="121">
        <f>IF(A291=0,0,+VLOOKUP($A291,'по изворима и контима'!$A$12:L$499,COLUMN('по изворима и контима'!J:J),FALSE))</f>
        <v>0</v>
      </c>
    </row>
    <row r="292" spans="1:15" x14ac:dyDescent="0.25">
      <c r="A292">
        <f>+A291</f>
        <v>0</v>
      </c>
      <c r="B292">
        <f t="shared" si="287"/>
        <v>0</v>
      </c>
      <c r="C292" s="120">
        <f>IF(A292=0,0,+spisak!A$4)</f>
        <v>0</v>
      </c>
      <c r="D292">
        <f>IF(A292=0,0,+spisak!C$4)</f>
        <v>0</v>
      </c>
      <c r="E292" s="158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39">
        <f t="shared" ref="N292" si="319">+IF(A292=0,0,"2016-plan")</f>
        <v>0</v>
      </c>
      <c r="O292" s="121">
        <f>IF(A292=0,0,+VLOOKUP($A292,'по изворима и контима'!$A$12:R$499,COLUMN('по изворима и контима'!K:K),FALSE))</f>
        <v>0</v>
      </c>
    </row>
    <row r="293" spans="1:15" x14ac:dyDescent="0.25">
      <c r="A293">
        <f t="shared" ref="A293:A304" si="320">+A292</f>
        <v>0</v>
      </c>
      <c r="B293">
        <f t="shared" si="287"/>
        <v>0</v>
      </c>
      <c r="C293" s="120">
        <f>IF(A293=0,0,+spisak!A$4)</f>
        <v>0</v>
      </c>
      <c r="D293">
        <f>IF(A293=0,0,+spisak!C$4)</f>
        <v>0</v>
      </c>
      <c r="E293" s="158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39">
        <f t="shared" ref="N293" si="321">+IF(A293=0,0,"2016-procena")</f>
        <v>0</v>
      </c>
      <c r="O293" s="121">
        <f>IF(A293=0,0,+VLOOKUP($A293,'по изворима и контима'!$A$12:R$499,COLUMN('по изворима и контима'!L:L),FALSE))</f>
        <v>0</v>
      </c>
    </row>
    <row r="294" spans="1:15" x14ac:dyDescent="0.25">
      <c r="A294">
        <f t="shared" si="320"/>
        <v>0</v>
      </c>
      <c r="B294">
        <f t="shared" si="287"/>
        <v>0</v>
      </c>
      <c r="C294" s="120">
        <f>IF(A294=0,0,+spisak!A$4)</f>
        <v>0</v>
      </c>
      <c r="D294">
        <f>IF(A294=0,0,+spisak!C$4)</f>
        <v>0</v>
      </c>
      <c r="E294" s="158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39">
        <f t="shared" ref="N294" si="322">+IF(A294=0,0,"2017")</f>
        <v>0</v>
      </c>
      <c r="O294" s="121">
        <f>IF(A294=0,0,+VLOOKUP($A294,'по изворима и контима'!$A$12:R$499,COLUMN('по изворима и контима'!M:M),FALSE))</f>
        <v>0</v>
      </c>
    </row>
    <row r="295" spans="1:15" x14ac:dyDescent="0.25">
      <c r="A295">
        <f t="shared" si="320"/>
        <v>0</v>
      </c>
      <c r="B295">
        <f t="shared" si="287"/>
        <v>0</v>
      </c>
      <c r="C295" s="120">
        <f>IF(A295=0,0,+spisak!A$4)</f>
        <v>0</v>
      </c>
      <c r="D295">
        <f>IF(A295=0,0,+spisak!C$4)</f>
        <v>0</v>
      </c>
      <c r="E295" s="158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39">
        <f t="shared" ref="N295" si="323">+IF(A295=0,0,"2018")</f>
        <v>0</v>
      </c>
      <c r="O295" s="121">
        <f>IF(C295=0,0,+VLOOKUP($A295,'по изворима и контима'!$A$12:R$499,COLUMN('по изворима и контима'!N:N),FALSE))</f>
        <v>0</v>
      </c>
    </row>
    <row r="296" spans="1:15" x14ac:dyDescent="0.25">
      <c r="A296">
        <f t="shared" si="320"/>
        <v>0</v>
      </c>
      <c r="B296">
        <f t="shared" si="287"/>
        <v>0</v>
      </c>
      <c r="C296" s="120">
        <f>IF(A296=0,0,+spisak!A$4)</f>
        <v>0</v>
      </c>
      <c r="D296">
        <f>IF(A296=0,0,+spisak!C$4)</f>
        <v>0</v>
      </c>
      <c r="E296" s="158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39">
        <f t="shared" ref="N296" si="324">+IF(A296=0,0,"2019")</f>
        <v>0</v>
      </c>
      <c r="O296" s="121">
        <f>IF(C296=0,0,+VLOOKUP($A296,'по изворима и контима'!$A$12:R$499,COLUMN('по изворима и контима'!O:O),FALSE))</f>
        <v>0</v>
      </c>
    </row>
    <row r="297" spans="1:15" x14ac:dyDescent="0.25">
      <c r="A297">
        <f t="shared" si="320"/>
        <v>0</v>
      </c>
      <c r="B297">
        <f t="shared" si="287"/>
        <v>0</v>
      </c>
      <c r="C297" s="120">
        <f>IF(A297=0,0,+spisak!A$4)</f>
        <v>0</v>
      </c>
      <c r="D297">
        <f>IF(A297=0,0,+spisak!C$4)</f>
        <v>0</v>
      </c>
      <c r="E297" s="158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39">
        <f t="shared" ref="N297" si="325">+IF(A297=0,0,"nakon 2019")</f>
        <v>0</v>
      </c>
      <c r="O297" s="121">
        <f>IF(C297=0,0,+VLOOKUP($A297,'по изворима и контима'!$A$12:R$499,COLUMN('по изворима и контима'!P:P),FALSE))</f>
        <v>0</v>
      </c>
    </row>
    <row r="298" spans="1:15" x14ac:dyDescent="0.25">
      <c r="A298">
        <f>+IF(MAX(A$4:A295)&gt;=A$1,0,MAX(A$4:A295)+1)</f>
        <v>0</v>
      </c>
      <c r="B298">
        <f t="shared" si="287"/>
        <v>0</v>
      </c>
      <c r="C298" s="120">
        <f>IF(A298=0,0,+spisak!A$4)</f>
        <v>0</v>
      </c>
      <c r="D298">
        <f>IF(A298=0,0,+spisak!C$4)</f>
        <v>0</v>
      </c>
      <c r="E298" s="158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39">
        <f t="shared" ref="N298" si="326">+IF(A298=0,0,"do 2015")</f>
        <v>0</v>
      </c>
      <c r="O298" s="121">
        <f>IF(A298=0,0,+VLOOKUP($A298,'по изворима и контима'!$A$12:L$499,COLUMN('по изворима и контима'!J:J),FALSE))</f>
        <v>0</v>
      </c>
    </row>
    <row r="299" spans="1:15" x14ac:dyDescent="0.25">
      <c r="A299">
        <f>+A298</f>
        <v>0</v>
      </c>
      <c r="B299">
        <f t="shared" si="287"/>
        <v>0</v>
      </c>
      <c r="C299" s="120">
        <f>IF(A299=0,0,+spisak!A$4)</f>
        <v>0</v>
      </c>
      <c r="D299">
        <f>IF(A299=0,0,+spisak!C$4)</f>
        <v>0</v>
      </c>
      <c r="E299" s="158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39">
        <f t="shared" ref="N299" si="327">+IF(A299=0,0,"2016-plan")</f>
        <v>0</v>
      </c>
      <c r="O299" s="121">
        <f>IF(A299=0,0,+VLOOKUP($A299,'по изворима и контима'!$A$12:R$499,COLUMN('по изворима и контима'!K:K),FALSE))</f>
        <v>0</v>
      </c>
    </row>
    <row r="300" spans="1:15" x14ac:dyDescent="0.25">
      <c r="A300">
        <f t="shared" si="320"/>
        <v>0</v>
      </c>
      <c r="B300">
        <f t="shared" si="287"/>
        <v>0</v>
      </c>
      <c r="C300" s="120">
        <f>IF(A300=0,0,+spisak!A$4)</f>
        <v>0</v>
      </c>
      <c r="D300">
        <f>IF(A300=0,0,+spisak!C$4)</f>
        <v>0</v>
      </c>
      <c r="E300" s="158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39">
        <f t="shared" ref="N300" si="328">+IF(A300=0,0,"2016-procena")</f>
        <v>0</v>
      </c>
      <c r="O300" s="121">
        <f>IF(A300=0,0,+VLOOKUP($A300,'по изворима и контима'!$A$12:R$499,COLUMN('по изворима и контима'!L:L),FALSE))</f>
        <v>0</v>
      </c>
    </row>
    <row r="301" spans="1:15" x14ac:dyDescent="0.25">
      <c r="A301">
        <f t="shared" si="320"/>
        <v>0</v>
      </c>
      <c r="B301">
        <f t="shared" si="287"/>
        <v>0</v>
      </c>
      <c r="C301" s="120">
        <f>IF(A301=0,0,+spisak!A$4)</f>
        <v>0</v>
      </c>
      <c r="D301">
        <f>IF(A301=0,0,+spisak!C$4)</f>
        <v>0</v>
      </c>
      <c r="E301" s="158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39">
        <f t="shared" ref="N301" si="329">+IF(A301=0,0,"2017")</f>
        <v>0</v>
      </c>
      <c r="O301" s="121">
        <f>IF(A301=0,0,+VLOOKUP($A301,'по изворима и контима'!$A$12:R$499,COLUMN('по изворима и контима'!M:M),FALSE))</f>
        <v>0</v>
      </c>
    </row>
    <row r="302" spans="1:15" x14ac:dyDescent="0.25">
      <c r="A302">
        <f t="shared" si="320"/>
        <v>0</v>
      </c>
      <c r="B302">
        <f t="shared" si="287"/>
        <v>0</v>
      </c>
      <c r="C302" s="120">
        <f>IF(A302=0,0,+spisak!A$4)</f>
        <v>0</v>
      </c>
      <c r="D302">
        <f>IF(A302=0,0,+spisak!C$4)</f>
        <v>0</v>
      </c>
      <c r="E302" s="158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39">
        <f t="shared" ref="N302" si="330">+IF(A302=0,0,"2018")</f>
        <v>0</v>
      </c>
      <c r="O302" s="121">
        <f>IF(C302=0,0,+VLOOKUP($A302,'по изворима и контима'!$A$12:R$499,COLUMN('по изворима и контима'!N:N),FALSE))</f>
        <v>0</v>
      </c>
    </row>
    <row r="303" spans="1:15" x14ac:dyDescent="0.25">
      <c r="A303">
        <f t="shared" si="320"/>
        <v>0</v>
      </c>
      <c r="B303">
        <f t="shared" si="287"/>
        <v>0</v>
      </c>
      <c r="C303" s="120">
        <f>IF(A303=0,0,+spisak!A$4)</f>
        <v>0</v>
      </c>
      <c r="D303">
        <f>IF(A303=0,0,+spisak!C$4)</f>
        <v>0</v>
      </c>
      <c r="E303" s="158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39">
        <f t="shared" ref="N303" si="331">+IF(A303=0,0,"2019")</f>
        <v>0</v>
      </c>
      <c r="O303" s="121">
        <f>IF(C303=0,0,+VLOOKUP($A303,'по изворима и контима'!$A$12:R$499,COLUMN('по изворима и контима'!O:O),FALSE))</f>
        <v>0</v>
      </c>
    </row>
    <row r="304" spans="1:15" x14ac:dyDescent="0.25">
      <c r="A304">
        <f t="shared" si="320"/>
        <v>0</v>
      </c>
      <c r="B304">
        <f t="shared" si="287"/>
        <v>0</v>
      </c>
      <c r="C304" s="120">
        <f>IF(A304=0,0,+spisak!A$4)</f>
        <v>0</v>
      </c>
      <c r="D304">
        <f>IF(A304=0,0,+spisak!C$4)</f>
        <v>0</v>
      </c>
      <c r="E304" s="158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39">
        <f t="shared" ref="N304" si="332">+IF(A304=0,0,"nakon 2019")</f>
        <v>0</v>
      </c>
      <c r="O304" s="121">
        <f>IF(C304=0,0,+VLOOKUP($A304,'по изворима и контима'!$A$12:R$499,COLUMN('по изворима и контима'!P:P),FALSE))</f>
        <v>0</v>
      </c>
    </row>
    <row r="305" spans="1:15" x14ac:dyDescent="0.25">
      <c r="A305">
        <f>+IF(MAX(A$4:A302)&gt;=A$1,0,MAX(A$4:A302)+1)</f>
        <v>0</v>
      </c>
      <c r="B305">
        <f t="shared" si="287"/>
        <v>0</v>
      </c>
      <c r="C305" s="120">
        <f>IF(A305=0,0,+spisak!A$4)</f>
        <v>0</v>
      </c>
      <c r="D305">
        <f>IF(A305=0,0,+spisak!C$4)</f>
        <v>0</v>
      </c>
      <c r="E305" s="158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39">
        <f t="shared" ref="N305" si="333">+IF(A305=0,0,"do 2015")</f>
        <v>0</v>
      </c>
      <c r="O305" s="121">
        <f>IF(A305=0,0,+VLOOKUP($A305,'по изворима и контима'!$A$12:L$499,COLUMN('по изворима и контима'!J:J),FALSE))</f>
        <v>0</v>
      </c>
    </row>
    <row r="306" spans="1:15" x14ac:dyDescent="0.25">
      <c r="A306">
        <f t="shared" ref="A306:A311" si="334">+A305</f>
        <v>0</v>
      </c>
      <c r="B306">
        <f t="shared" si="287"/>
        <v>0</v>
      </c>
      <c r="C306" s="120">
        <f>IF(A306=0,0,+spisak!A$4)</f>
        <v>0</v>
      </c>
      <c r="D306">
        <f>IF(A306=0,0,+spisak!C$4)</f>
        <v>0</v>
      </c>
      <c r="E306" s="158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39">
        <f t="shared" ref="N306" si="335">+IF(A306=0,0,"2016-plan")</f>
        <v>0</v>
      </c>
      <c r="O306" s="121">
        <f>IF(A306=0,0,+VLOOKUP($A306,'по изворима и контима'!$A$12:R$499,COLUMN('по изворима и контима'!K:K),FALSE))</f>
        <v>0</v>
      </c>
    </row>
    <row r="307" spans="1:15" x14ac:dyDescent="0.25">
      <c r="A307">
        <f t="shared" si="334"/>
        <v>0</v>
      </c>
      <c r="B307">
        <f t="shared" si="287"/>
        <v>0</v>
      </c>
      <c r="C307" s="120">
        <f>IF(A307=0,0,+spisak!A$4)</f>
        <v>0</v>
      </c>
      <c r="D307">
        <f>IF(A307=0,0,+spisak!C$4)</f>
        <v>0</v>
      </c>
      <c r="E307" s="158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39">
        <f t="shared" ref="N307" si="336">+IF(A307=0,0,"2016-procena")</f>
        <v>0</v>
      </c>
      <c r="O307" s="121">
        <f>IF(A307=0,0,+VLOOKUP($A307,'по изворима и контима'!$A$12:R$499,COLUMN('по изворима и контима'!L:L),FALSE))</f>
        <v>0</v>
      </c>
    </row>
    <row r="308" spans="1:15" x14ac:dyDescent="0.25">
      <c r="A308">
        <f t="shared" si="334"/>
        <v>0</v>
      </c>
      <c r="B308">
        <f t="shared" si="287"/>
        <v>0</v>
      </c>
      <c r="C308" s="120">
        <f>IF(A308=0,0,+spisak!A$4)</f>
        <v>0</v>
      </c>
      <c r="D308">
        <f>IF(A308=0,0,+spisak!C$4)</f>
        <v>0</v>
      </c>
      <c r="E308" s="158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39">
        <f t="shared" ref="N308" si="337">+IF(A308=0,0,"2017")</f>
        <v>0</v>
      </c>
      <c r="O308" s="121">
        <f>IF(A308=0,0,+VLOOKUP($A308,'по изворима и контима'!$A$12:R$499,COLUMN('по изворима и контима'!M:M),FALSE))</f>
        <v>0</v>
      </c>
    </row>
    <row r="309" spans="1:15" x14ac:dyDescent="0.25">
      <c r="A309">
        <f t="shared" si="334"/>
        <v>0</v>
      </c>
      <c r="B309">
        <f t="shared" si="287"/>
        <v>0</v>
      </c>
      <c r="C309" s="120">
        <f>IF(A309=0,0,+spisak!A$4)</f>
        <v>0</v>
      </c>
      <c r="D309">
        <f>IF(A309=0,0,+spisak!C$4)</f>
        <v>0</v>
      </c>
      <c r="E309" s="158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39">
        <f t="shared" ref="N309" si="338">+IF(A309=0,0,"2018")</f>
        <v>0</v>
      </c>
      <c r="O309" s="121">
        <f>IF(C309=0,0,+VLOOKUP($A309,'по изворима и контима'!$A$12:R$499,COLUMN('по изворима и контима'!N:N),FALSE))</f>
        <v>0</v>
      </c>
    </row>
    <row r="310" spans="1:15" x14ac:dyDescent="0.25">
      <c r="A310">
        <f t="shared" si="334"/>
        <v>0</v>
      </c>
      <c r="B310">
        <f t="shared" si="287"/>
        <v>0</v>
      </c>
      <c r="C310" s="120">
        <f>IF(A310=0,0,+spisak!A$4)</f>
        <v>0</v>
      </c>
      <c r="D310">
        <f>IF(A310=0,0,+spisak!C$4)</f>
        <v>0</v>
      </c>
      <c r="E310" s="158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39">
        <f t="shared" ref="N310" si="339">+IF(A310=0,0,"2019")</f>
        <v>0</v>
      </c>
      <c r="O310" s="121">
        <f>IF(C310=0,0,+VLOOKUP($A310,'по изворима и контима'!$A$12:R$499,COLUMN('по изворима и контима'!O:O),FALSE))</f>
        <v>0</v>
      </c>
    </row>
    <row r="311" spans="1:15" x14ac:dyDescent="0.25">
      <c r="A311">
        <f t="shared" si="334"/>
        <v>0</v>
      </c>
      <c r="B311">
        <f t="shared" si="287"/>
        <v>0</v>
      </c>
      <c r="C311" s="120">
        <f>IF(A311=0,0,+spisak!A$4)</f>
        <v>0</v>
      </c>
      <c r="D311">
        <f>IF(A311=0,0,+spisak!C$4)</f>
        <v>0</v>
      </c>
      <c r="E311" s="158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39">
        <f t="shared" ref="N311" si="340">+IF(A311=0,0,"nakon 2019")</f>
        <v>0</v>
      </c>
      <c r="O311" s="121">
        <f>IF(C311=0,0,+VLOOKUP($A311,'по изворима и контима'!$A$12:R$499,COLUMN('по изворима и контима'!P:P),FALSE))</f>
        <v>0</v>
      </c>
    </row>
    <row r="312" spans="1:15" x14ac:dyDescent="0.25">
      <c r="A312">
        <f>+IF(ISBLANK('по изворима и контима'!D320)=TRUE,0,1)</f>
        <v>0</v>
      </c>
      <c r="B312">
        <f t="shared" si="287"/>
        <v>0</v>
      </c>
      <c r="C312" s="120">
        <f>IF(A312=0,0,+spisak!A$4)</f>
        <v>0</v>
      </c>
      <c r="D312">
        <f>IF(A312=0,0,+spisak!C$4)</f>
        <v>0</v>
      </c>
      <c r="E312" s="158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39">
        <f t="shared" ref="N312" si="341">+IF(A312=0,0,"do 2015")</f>
        <v>0</v>
      </c>
      <c r="O312" s="121">
        <f>IF(A312=0,0,+VLOOKUP($A312,'по изворима и контима'!$A$12:L$499,COLUMN('по изворима и контима'!J:J),FALSE))</f>
        <v>0</v>
      </c>
    </row>
    <row r="313" spans="1:15" x14ac:dyDescent="0.25">
      <c r="A313">
        <f t="shared" ref="A313:A318" si="342">+A312</f>
        <v>0</v>
      </c>
      <c r="B313">
        <f t="shared" si="287"/>
        <v>0</v>
      </c>
      <c r="C313" s="120">
        <f>IF(A313=0,0,+spisak!A$4)</f>
        <v>0</v>
      </c>
      <c r="D313">
        <f>IF(A313=0,0,+spisak!C$4)</f>
        <v>0</v>
      </c>
      <c r="E313" s="158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39">
        <f t="shared" ref="N313" si="343">+IF(A313=0,0,"2016-plan")</f>
        <v>0</v>
      </c>
      <c r="O313" s="121">
        <f>IF(A313=0,0,+VLOOKUP($A313,'по изворима и контима'!$A$12:R$499,COLUMN('по изворима и контима'!K:K),FALSE))</f>
        <v>0</v>
      </c>
    </row>
    <row r="314" spans="1:15" x14ac:dyDescent="0.25">
      <c r="A314">
        <f t="shared" si="342"/>
        <v>0</v>
      </c>
      <c r="B314">
        <f t="shared" si="287"/>
        <v>0</v>
      </c>
      <c r="C314" s="120">
        <f>IF(A314=0,0,+spisak!A$4)</f>
        <v>0</v>
      </c>
      <c r="D314">
        <f>IF(A314=0,0,+spisak!C$4)</f>
        <v>0</v>
      </c>
      <c r="E314" s="158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39">
        <f t="shared" ref="N314" si="344">+IF(A314=0,0,"2016-procena")</f>
        <v>0</v>
      </c>
      <c r="O314" s="121">
        <f>IF(A314=0,0,+VLOOKUP($A314,'по изворима и контима'!$A$12:R$499,COLUMN('по изворима и контима'!L:L),FALSE))</f>
        <v>0</v>
      </c>
    </row>
    <row r="315" spans="1:15" x14ac:dyDescent="0.25">
      <c r="A315">
        <f t="shared" si="342"/>
        <v>0</v>
      </c>
      <c r="B315">
        <f t="shared" si="287"/>
        <v>0</v>
      </c>
      <c r="C315" s="120">
        <f>IF(A315=0,0,+spisak!A$4)</f>
        <v>0</v>
      </c>
      <c r="D315">
        <f>IF(A315=0,0,+spisak!C$4)</f>
        <v>0</v>
      </c>
      <c r="E315" s="158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39">
        <f t="shared" ref="N315" si="345">+IF(A315=0,0,"2017")</f>
        <v>0</v>
      </c>
      <c r="O315" s="121">
        <f>IF(A315=0,0,+VLOOKUP($A315,'по изворима и контима'!$A$12:R$499,COLUMN('по изворима и контима'!M:M),FALSE))</f>
        <v>0</v>
      </c>
    </row>
    <row r="316" spans="1:15" x14ac:dyDescent="0.25">
      <c r="A316">
        <f t="shared" si="342"/>
        <v>0</v>
      </c>
      <c r="B316">
        <f t="shared" si="287"/>
        <v>0</v>
      </c>
      <c r="C316" s="120">
        <f>IF(A316=0,0,+spisak!A$4)</f>
        <v>0</v>
      </c>
      <c r="D316">
        <f>IF(A316=0,0,+spisak!C$4)</f>
        <v>0</v>
      </c>
      <c r="E316" s="158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39">
        <f t="shared" ref="N316" si="346">+IF(A316=0,0,"2018")</f>
        <v>0</v>
      </c>
      <c r="O316" s="121">
        <f>IF(C316=0,0,+VLOOKUP($A316,'по изворима и контима'!$A$12:R$499,COLUMN('по изворима и контима'!N:N),FALSE))</f>
        <v>0</v>
      </c>
    </row>
    <row r="317" spans="1:15" x14ac:dyDescent="0.25">
      <c r="A317">
        <f t="shared" si="342"/>
        <v>0</v>
      </c>
      <c r="B317">
        <f t="shared" si="287"/>
        <v>0</v>
      </c>
      <c r="C317" s="120">
        <f>IF(A317=0,0,+spisak!A$4)</f>
        <v>0</v>
      </c>
      <c r="D317">
        <f>IF(A317=0,0,+spisak!C$4)</f>
        <v>0</v>
      </c>
      <c r="E317" s="158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39">
        <f t="shared" ref="N317" si="347">+IF(A317=0,0,"2019")</f>
        <v>0</v>
      </c>
      <c r="O317" s="121">
        <f>IF(C317=0,0,+VLOOKUP($A317,'по изворима и контима'!$A$12:R$499,COLUMN('по изворима и контима'!O:O),FALSE))</f>
        <v>0</v>
      </c>
    </row>
    <row r="318" spans="1:15" x14ac:dyDescent="0.25">
      <c r="A318">
        <f t="shared" si="342"/>
        <v>0</v>
      </c>
      <c r="B318">
        <f t="shared" si="287"/>
        <v>0</v>
      </c>
      <c r="C318" s="120">
        <f>IF(A318=0,0,+spisak!A$4)</f>
        <v>0</v>
      </c>
      <c r="D318">
        <f>IF(A318=0,0,+spisak!C$4)</f>
        <v>0</v>
      </c>
      <c r="E318" s="158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39">
        <f t="shared" ref="N318" si="348">+IF(A318=0,0,"nakon 2019")</f>
        <v>0</v>
      </c>
      <c r="O318" s="121">
        <f>IF(C318=0,0,+VLOOKUP($A318,'по изворима и контима'!$A$12:R$499,COLUMN('по изворима и контима'!P:P),FALSE))</f>
        <v>0</v>
      </c>
    </row>
    <row r="319" spans="1:15" x14ac:dyDescent="0.25">
      <c r="A319">
        <f>+IF(MAX(A$4:A316)&gt;=A$1,0,MAX(A$4:A316)+1)</f>
        <v>0</v>
      </c>
      <c r="B319">
        <f t="shared" si="287"/>
        <v>0</v>
      </c>
      <c r="C319" s="120">
        <f>IF(A319=0,0,+spisak!A$4)</f>
        <v>0</v>
      </c>
      <c r="D319">
        <f>IF(A319=0,0,+spisak!C$4)</f>
        <v>0</v>
      </c>
      <c r="E319" s="158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39">
        <f t="shared" ref="N319" si="349">+IF(A319=0,0,"do 2015")</f>
        <v>0</v>
      </c>
      <c r="O319" s="121">
        <f>IF(A319=0,0,+VLOOKUP($A319,'по изворима и контима'!$A$12:L$499,COLUMN('по изворима и контима'!J:J),FALSE))</f>
        <v>0</v>
      </c>
    </row>
    <row r="320" spans="1:15" x14ac:dyDescent="0.25">
      <c r="A320">
        <f>+A319</f>
        <v>0</v>
      </c>
      <c r="B320">
        <f t="shared" si="287"/>
        <v>0</v>
      </c>
      <c r="C320" s="120">
        <f>IF(A320=0,0,+spisak!A$4)</f>
        <v>0</v>
      </c>
      <c r="D320">
        <f>IF(A320=0,0,+spisak!C$4)</f>
        <v>0</v>
      </c>
      <c r="E320" s="158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39">
        <f t="shared" ref="N320" si="350">+IF(A320=0,0,"2016-plan")</f>
        <v>0</v>
      </c>
      <c r="O320" s="121">
        <f>IF(A320=0,0,+VLOOKUP($A320,'по изворима и контима'!$A$12:R$499,COLUMN('по изворима и контима'!K:K),FALSE))</f>
        <v>0</v>
      </c>
    </row>
    <row r="321" spans="1:15" x14ac:dyDescent="0.25">
      <c r="A321">
        <f t="shared" ref="A321:A332" si="351">+A320</f>
        <v>0</v>
      </c>
      <c r="B321">
        <f t="shared" si="287"/>
        <v>0</v>
      </c>
      <c r="C321" s="120">
        <f>IF(A321=0,0,+spisak!A$4)</f>
        <v>0</v>
      </c>
      <c r="D321">
        <f>IF(A321=0,0,+spisak!C$4)</f>
        <v>0</v>
      </c>
      <c r="E321" s="158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39">
        <f t="shared" ref="N321" si="352">+IF(A321=0,0,"2016-procena")</f>
        <v>0</v>
      </c>
      <c r="O321" s="121">
        <f>IF(A321=0,0,+VLOOKUP($A321,'по изворима и контима'!$A$12:R$499,COLUMN('по изворима и контима'!L:L),FALSE))</f>
        <v>0</v>
      </c>
    </row>
    <row r="322" spans="1:15" x14ac:dyDescent="0.25">
      <c r="A322">
        <f t="shared" si="351"/>
        <v>0</v>
      </c>
      <c r="B322">
        <f t="shared" si="287"/>
        <v>0</v>
      </c>
      <c r="C322" s="120">
        <f>IF(A322=0,0,+spisak!A$4)</f>
        <v>0</v>
      </c>
      <c r="D322">
        <f>IF(A322=0,0,+spisak!C$4)</f>
        <v>0</v>
      </c>
      <c r="E322" s="158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39">
        <f t="shared" ref="N322" si="353">+IF(A322=0,0,"2017")</f>
        <v>0</v>
      </c>
      <c r="O322" s="121">
        <f>IF(A322=0,0,+VLOOKUP($A322,'по изворима и контима'!$A$12:R$499,COLUMN('по изворима и контима'!M:M),FALSE))</f>
        <v>0</v>
      </c>
    </row>
    <row r="323" spans="1:15" x14ac:dyDescent="0.25">
      <c r="A323">
        <f t="shared" si="351"/>
        <v>0</v>
      </c>
      <c r="B323">
        <f t="shared" si="287"/>
        <v>0</v>
      </c>
      <c r="C323" s="120">
        <f>IF(A323=0,0,+spisak!A$4)</f>
        <v>0</v>
      </c>
      <c r="D323">
        <f>IF(A323=0,0,+spisak!C$4)</f>
        <v>0</v>
      </c>
      <c r="E323" s="158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39">
        <f t="shared" ref="N323" si="354">+IF(A323=0,0,"2018")</f>
        <v>0</v>
      </c>
      <c r="O323" s="121">
        <f>IF(C323=0,0,+VLOOKUP($A323,'по изворима и контима'!$A$12:R$499,COLUMN('по изворима и контима'!N:N),FALSE))</f>
        <v>0</v>
      </c>
    </row>
    <row r="324" spans="1:15" x14ac:dyDescent="0.25">
      <c r="A324">
        <f t="shared" si="351"/>
        <v>0</v>
      </c>
      <c r="B324">
        <f t="shared" si="287"/>
        <v>0</v>
      </c>
      <c r="C324" s="120">
        <f>IF(A324=0,0,+spisak!A$4)</f>
        <v>0</v>
      </c>
      <c r="D324">
        <f>IF(A324=0,0,+spisak!C$4)</f>
        <v>0</v>
      </c>
      <c r="E324" s="158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39">
        <f t="shared" ref="N324" si="355">+IF(A324=0,0,"2019")</f>
        <v>0</v>
      </c>
      <c r="O324" s="121">
        <f>IF(C324=0,0,+VLOOKUP($A324,'по изворима и контима'!$A$12:R$499,COLUMN('по изворима и контима'!O:O),FALSE))</f>
        <v>0</v>
      </c>
    </row>
    <row r="325" spans="1:15" x14ac:dyDescent="0.25">
      <c r="A325">
        <f t="shared" si="351"/>
        <v>0</v>
      </c>
      <c r="B325">
        <f t="shared" si="287"/>
        <v>0</v>
      </c>
      <c r="C325" s="120">
        <f>IF(A325=0,0,+spisak!A$4)</f>
        <v>0</v>
      </c>
      <c r="D325">
        <f>IF(A325=0,0,+spisak!C$4)</f>
        <v>0</v>
      </c>
      <c r="E325" s="158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39">
        <f t="shared" ref="N325" si="356">+IF(A325=0,0,"nakon 2019")</f>
        <v>0</v>
      </c>
      <c r="O325" s="121">
        <f>IF(C325=0,0,+VLOOKUP($A325,'по изворима и контима'!$A$12:R$499,COLUMN('по изворима и контима'!P:P),FALSE))</f>
        <v>0</v>
      </c>
    </row>
    <row r="326" spans="1:15" x14ac:dyDescent="0.25">
      <c r="A326">
        <f>+IF(MAX(A$4:A323)&gt;=A$1,0,MAX(A$4:A323)+1)</f>
        <v>0</v>
      </c>
      <c r="B326">
        <f t="shared" si="287"/>
        <v>0</v>
      </c>
      <c r="C326" s="120">
        <f>IF(A326=0,0,+spisak!A$4)</f>
        <v>0</v>
      </c>
      <c r="D326">
        <f>IF(A326=0,0,+spisak!C$4)</f>
        <v>0</v>
      </c>
      <c r="E326" s="158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39">
        <f t="shared" ref="N326" si="357">+IF(A326=0,0,"do 2015")</f>
        <v>0</v>
      </c>
      <c r="O326" s="121">
        <f>IF(A326=0,0,+VLOOKUP($A326,'по изворима и контима'!$A$12:L$499,COLUMN('по изворима и контима'!J:J),FALSE))</f>
        <v>0</v>
      </c>
    </row>
    <row r="327" spans="1:15" x14ac:dyDescent="0.25">
      <c r="A327">
        <f>+A326</f>
        <v>0</v>
      </c>
      <c r="B327">
        <f t="shared" si="287"/>
        <v>0</v>
      </c>
      <c r="C327" s="120">
        <f>IF(A327=0,0,+spisak!A$4)</f>
        <v>0</v>
      </c>
      <c r="D327">
        <f>IF(A327=0,0,+spisak!C$4)</f>
        <v>0</v>
      </c>
      <c r="E327" s="158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39">
        <f t="shared" ref="N327" si="358">+IF(A327=0,0,"2016-plan")</f>
        <v>0</v>
      </c>
      <c r="O327" s="121">
        <f>IF(A327=0,0,+VLOOKUP($A327,'по изворима и контима'!$A$12:R$499,COLUMN('по изворима и контима'!K:K),FALSE))</f>
        <v>0</v>
      </c>
    </row>
    <row r="328" spans="1:15" x14ac:dyDescent="0.25">
      <c r="A328">
        <f t="shared" si="351"/>
        <v>0</v>
      </c>
      <c r="B328">
        <f t="shared" ref="B328:B391" si="359">+IF(A328&gt;0,+B327+1,0)</f>
        <v>0</v>
      </c>
      <c r="C328" s="120">
        <f>IF(A328=0,0,+spisak!A$4)</f>
        <v>0</v>
      </c>
      <c r="D328">
        <f>IF(A328=0,0,+spisak!C$4)</f>
        <v>0</v>
      </c>
      <c r="E328" s="158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39">
        <f t="shared" ref="N328" si="360">+IF(A328=0,0,"2016-procena")</f>
        <v>0</v>
      </c>
      <c r="O328" s="121">
        <f>IF(A328=0,0,+VLOOKUP($A328,'по изворима и контима'!$A$12:R$499,COLUMN('по изворима и контима'!L:L),FALSE))</f>
        <v>0</v>
      </c>
    </row>
    <row r="329" spans="1:15" x14ac:dyDescent="0.25">
      <c r="A329">
        <f t="shared" si="351"/>
        <v>0</v>
      </c>
      <c r="B329">
        <f t="shared" si="359"/>
        <v>0</v>
      </c>
      <c r="C329" s="120">
        <f>IF(A329=0,0,+spisak!A$4)</f>
        <v>0</v>
      </c>
      <c r="D329">
        <f>IF(A329=0,0,+spisak!C$4)</f>
        <v>0</v>
      </c>
      <c r="E329" s="158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39">
        <f t="shared" ref="N329" si="361">+IF(A329=0,0,"2017")</f>
        <v>0</v>
      </c>
      <c r="O329" s="121">
        <f>IF(A329=0,0,+VLOOKUP($A329,'по изворима и контима'!$A$12:R$499,COLUMN('по изворима и контима'!M:M),FALSE))</f>
        <v>0</v>
      </c>
    </row>
    <row r="330" spans="1:15" x14ac:dyDescent="0.25">
      <c r="A330">
        <f t="shared" si="351"/>
        <v>0</v>
      </c>
      <c r="B330">
        <f t="shared" si="359"/>
        <v>0</v>
      </c>
      <c r="C330" s="120">
        <f>IF(A330=0,0,+spisak!A$4)</f>
        <v>0</v>
      </c>
      <c r="D330">
        <f>IF(A330=0,0,+spisak!C$4)</f>
        <v>0</v>
      </c>
      <c r="E330" s="158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39">
        <f t="shared" ref="N330" si="362">+IF(A330=0,0,"2018")</f>
        <v>0</v>
      </c>
      <c r="O330" s="121">
        <f>IF(C330=0,0,+VLOOKUP($A330,'по изворима и контима'!$A$12:R$499,COLUMN('по изворима и контима'!N:N),FALSE))</f>
        <v>0</v>
      </c>
    </row>
    <row r="331" spans="1:15" x14ac:dyDescent="0.25">
      <c r="A331">
        <f t="shared" si="351"/>
        <v>0</v>
      </c>
      <c r="B331">
        <f t="shared" si="359"/>
        <v>0</v>
      </c>
      <c r="C331" s="120">
        <f>IF(A331=0,0,+spisak!A$4)</f>
        <v>0</v>
      </c>
      <c r="D331">
        <f>IF(A331=0,0,+spisak!C$4)</f>
        <v>0</v>
      </c>
      <c r="E331" s="158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39">
        <f t="shared" ref="N331" si="363">+IF(A331=0,0,"2019")</f>
        <v>0</v>
      </c>
      <c r="O331" s="121">
        <f>IF(C331=0,0,+VLOOKUP($A331,'по изворима и контима'!$A$12:R$499,COLUMN('по изворима и контима'!O:O),FALSE))</f>
        <v>0</v>
      </c>
    </row>
    <row r="332" spans="1:15" x14ac:dyDescent="0.25">
      <c r="A332">
        <f t="shared" si="351"/>
        <v>0</v>
      </c>
      <c r="B332">
        <f t="shared" si="359"/>
        <v>0</v>
      </c>
      <c r="C332" s="120">
        <f>IF(A332=0,0,+spisak!A$4)</f>
        <v>0</v>
      </c>
      <c r="D332">
        <f>IF(A332=0,0,+spisak!C$4)</f>
        <v>0</v>
      </c>
      <c r="E332" s="158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39">
        <f t="shared" ref="N332" si="364">+IF(A332=0,0,"nakon 2019")</f>
        <v>0</v>
      </c>
      <c r="O332" s="121">
        <f>IF(C332=0,0,+VLOOKUP($A332,'по изворима и контима'!$A$12:R$499,COLUMN('по изворима и контима'!P:P),FALSE))</f>
        <v>0</v>
      </c>
    </row>
    <row r="333" spans="1:15" x14ac:dyDescent="0.25">
      <c r="A333">
        <f>+IF(MAX(A$4:A330)&gt;=A$1,0,MAX(A$4:A330)+1)</f>
        <v>0</v>
      </c>
      <c r="B333">
        <f t="shared" si="359"/>
        <v>0</v>
      </c>
      <c r="C333" s="120">
        <f>IF(A333=0,0,+spisak!A$4)</f>
        <v>0</v>
      </c>
      <c r="D333">
        <f>IF(A333=0,0,+spisak!C$4)</f>
        <v>0</v>
      </c>
      <c r="E333" s="158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39">
        <f t="shared" ref="N333" si="365">+IF(A333=0,0,"do 2015")</f>
        <v>0</v>
      </c>
      <c r="O333" s="121">
        <f>IF(A333=0,0,+VLOOKUP($A333,'по изворима и контима'!$A$12:L$499,COLUMN('по изворима и контима'!J:J),FALSE))</f>
        <v>0</v>
      </c>
    </row>
    <row r="334" spans="1:15" x14ac:dyDescent="0.25">
      <c r="A334">
        <f t="shared" ref="A334:A339" si="366">+A333</f>
        <v>0</v>
      </c>
      <c r="B334">
        <f t="shared" si="359"/>
        <v>0</v>
      </c>
      <c r="C334" s="120">
        <f>IF(A334=0,0,+spisak!A$4)</f>
        <v>0</v>
      </c>
      <c r="D334">
        <f>IF(A334=0,0,+spisak!C$4)</f>
        <v>0</v>
      </c>
      <c r="E334" s="158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39">
        <f t="shared" ref="N334" si="367">+IF(A334=0,0,"2016-plan")</f>
        <v>0</v>
      </c>
      <c r="O334" s="121">
        <f>IF(A334=0,0,+VLOOKUP($A334,'по изворима и контима'!$A$12:R$499,COLUMN('по изворима и контима'!K:K),FALSE))</f>
        <v>0</v>
      </c>
    </row>
    <row r="335" spans="1:15" x14ac:dyDescent="0.25">
      <c r="A335">
        <f t="shared" si="366"/>
        <v>0</v>
      </c>
      <c r="B335">
        <f t="shared" si="359"/>
        <v>0</v>
      </c>
      <c r="C335" s="120">
        <f>IF(A335=0,0,+spisak!A$4)</f>
        <v>0</v>
      </c>
      <c r="D335">
        <f>IF(A335=0,0,+spisak!C$4)</f>
        <v>0</v>
      </c>
      <c r="E335" s="158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39">
        <f t="shared" ref="N335" si="368">+IF(A335=0,0,"2016-procena")</f>
        <v>0</v>
      </c>
      <c r="O335" s="121">
        <f>IF(A335=0,0,+VLOOKUP($A335,'по изворима и контима'!$A$12:R$499,COLUMN('по изворима и контима'!L:L),FALSE))</f>
        <v>0</v>
      </c>
    </row>
    <row r="336" spans="1:15" x14ac:dyDescent="0.25">
      <c r="A336">
        <f t="shared" si="366"/>
        <v>0</v>
      </c>
      <c r="B336">
        <f t="shared" si="359"/>
        <v>0</v>
      </c>
      <c r="C336" s="120">
        <f>IF(A336=0,0,+spisak!A$4)</f>
        <v>0</v>
      </c>
      <c r="D336">
        <f>IF(A336=0,0,+spisak!C$4)</f>
        <v>0</v>
      </c>
      <c r="E336" s="158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39">
        <f t="shared" ref="N336" si="369">+IF(A336=0,0,"2017")</f>
        <v>0</v>
      </c>
      <c r="O336" s="121">
        <f>IF(A336=0,0,+VLOOKUP($A336,'по изворима и контима'!$A$12:R$499,COLUMN('по изворима и контима'!M:M),FALSE))</f>
        <v>0</v>
      </c>
    </row>
    <row r="337" spans="1:15" x14ac:dyDescent="0.25">
      <c r="A337">
        <f t="shared" si="366"/>
        <v>0</v>
      </c>
      <c r="B337">
        <f t="shared" si="359"/>
        <v>0</v>
      </c>
      <c r="C337" s="120">
        <f>IF(A337=0,0,+spisak!A$4)</f>
        <v>0</v>
      </c>
      <c r="D337">
        <f>IF(A337=0,0,+spisak!C$4)</f>
        <v>0</v>
      </c>
      <c r="E337" s="158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39">
        <f t="shared" ref="N337" si="370">+IF(A337=0,0,"2018")</f>
        <v>0</v>
      </c>
      <c r="O337" s="121">
        <f>IF(C337=0,0,+VLOOKUP($A337,'по изворима и контима'!$A$12:R$499,COLUMN('по изворима и контима'!N:N),FALSE))</f>
        <v>0</v>
      </c>
    </row>
    <row r="338" spans="1:15" x14ac:dyDescent="0.25">
      <c r="A338">
        <f t="shared" si="366"/>
        <v>0</v>
      </c>
      <c r="B338">
        <f t="shared" si="359"/>
        <v>0</v>
      </c>
      <c r="C338" s="120">
        <f>IF(A338=0,0,+spisak!A$4)</f>
        <v>0</v>
      </c>
      <c r="D338">
        <f>IF(A338=0,0,+spisak!C$4)</f>
        <v>0</v>
      </c>
      <c r="E338" s="158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39">
        <f t="shared" ref="N338" si="371">+IF(A338=0,0,"2019")</f>
        <v>0</v>
      </c>
      <c r="O338" s="121">
        <f>IF(C338=0,0,+VLOOKUP($A338,'по изворима и контима'!$A$12:R$499,COLUMN('по изворима и контима'!O:O),FALSE))</f>
        <v>0</v>
      </c>
    </row>
    <row r="339" spans="1:15" x14ac:dyDescent="0.25">
      <c r="A339">
        <f t="shared" si="366"/>
        <v>0</v>
      </c>
      <c r="B339">
        <f t="shared" si="359"/>
        <v>0</v>
      </c>
      <c r="C339" s="120">
        <f>IF(A339=0,0,+spisak!A$4)</f>
        <v>0</v>
      </c>
      <c r="D339">
        <f>IF(A339=0,0,+spisak!C$4)</f>
        <v>0</v>
      </c>
      <c r="E339" s="158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39">
        <f t="shared" ref="N339" si="372">+IF(A339=0,0,"nakon 2019")</f>
        <v>0</v>
      </c>
      <c r="O339" s="121">
        <f>IF(C339=0,0,+VLOOKUP($A339,'по изворима и контима'!$A$12:R$499,COLUMN('по изворима и контима'!P:P),FALSE))</f>
        <v>0</v>
      </c>
    </row>
    <row r="340" spans="1:15" x14ac:dyDescent="0.25">
      <c r="A340">
        <f>+IF(ISBLANK('по изворима и контима'!D348)=TRUE,0,1)</f>
        <v>0</v>
      </c>
      <c r="B340">
        <f t="shared" si="359"/>
        <v>0</v>
      </c>
      <c r="C340" s="120">
        <f>IF(A340=0,0,+spisak!A$4)</f>
        <v>0</v>
      </c>
      <c r="D340">
        <f>IF(A340=0,0,+spisak!C$4)</f>
        <v>0</v>
      </c>
      <c r="E340" s="158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39">
        <f t="shared" ref="N340" si="373">+IF(A340=0,0,"do 2015")</f>
        <v>0</v>
      </c>
      <c r="O340" s="121">
        <f>IF(A340=0,0,+VLOOKUP($A340,'по изворима и контима'!$A$12:L$499,COLUMN('по изворима и контима'!J:J),FALSE))</f>
        <v>0</v>
      </c>
    </row>
    <row r="341" spans="1:15" x14ac:dyDescent="0.25">
      <c r="A341">
        <f t="shared" ref="A341:A346" si="374">+A340</f>
        <v>0</v>
      </c>
      <c r="B341">
        <f t="shared" si="359"/>
        <v>0</v>
      </c>
      <c r="C341" s="120">
        <f>IF(A341=0,0,+spisak!A$4)</f>
        <v>0</v>
      </c>
      <c r="D341">
        <f>IF(A341=0,0,+spisak!C$4)</f>
        <v>0</v>
      </c>
      <c r="E341" s="158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39">
        <f t="shared" ref="N341" si="375">+IF(A341=0,0,"2016-plan")</f>
        <v>0</v>
      </c>
      <c r="O341" s="121">
        <f>IF(A341=0,0,+VLOOKUP($A341,'по изворима и контима'!$A$12:R$499,COLUMN('по изворима и контима'!K:K),FALSE))</f>
        <v>0</v>
      </c>
    </row>
    <row r="342" spans="1:15" x14ac:dyDescent="0.25">
      <c r="A342">
        <f t="shared" si="374"/>
        <v>0</v>
      </c>
      <c r="B342">
        <f t="shared" si="359"/>
        <v>0</v>
      </c>
      <c r="C342" s="120">
        <f>IF(A342=0,0,+spisak!A$4)</f>
        <v>0</v>
      </c>
      <c r="D342">
        <f>IF(A342=0,0,+spisak!C$4)</f>
        <v>0</v>
      </c>
      <c r="E342" s="158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39">
        <f t="shared" ref="N342" si="376">+IF(A342=0,0,"2016-procena")</f>
        <v>0</v>
      </c>
      <c r="O342" s="121">
        <f>IF(A342=0,0,+VLOOKUP($A342,'по изворима и контима'!$A$12:R$499,COLUMN('по изворима и контима'!L:L),FALSE))</f>
        <v>0</v>
      </c>
    </row>
    <row r="343" spans="1:15" x14ac:dyDescent="0.25">
      <c r="A343">
        <f t="shared" si="374"/>
        <v>0</v>
      </c>
      <c r="B343">
        <f t="shared" si="359"/>
        <v>0</v>
      </c>
      <c r="C343" s="120">
        <f>IF(A343=0,0,+spisak!A$4)</f>
        <v>0</v>
      </c>
      <c r="D343">
        <f>IF(A343=0,0,+spisak!C$4)</f>
        <v>0</v>
      </c>
      <c r="E343" s="158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39">
        <f t="shared" ref="N343" si="377">+IF(A343=0,0,"2017")</f>
        <v>0</v>
      </c>
      <c r="O343" s="121">
        <f>IF(A343=0,0,+VLOOKUP($A343,'по изворима и контима'!$A$12:R$499,COLUMN('по изворима и контима'!M:M),FALSE))</f>
        <v>0</v>
      </c>
    </row>
    <row r="344" spans="1:15" x14ac:dyDescent="0.25">
      <c r="A344">
        <f t="shared" si="374"/>
        <v>0</v>
      </c>
      <c r="B344">
        <f t="shared" si="359"/>
        <v>0</v>
      </c>
      <c r="C344" s="120">
        <f>IF(A344=0,0,+spisak!A$4)</f>
        <v>0</v>
      </c>
      <c r="D344">
        <f>IF(A344=0,0,+spisak!C$4)</f>
        <v>0</v>
      </c>
      <c r="E344" s="158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39">
        <f t="shared" ref="N344" si="378">+IF(A344=0,0,"2018")</f>
        <v>0</v>
      </c>
      <c r="O344" s="121">
        <f>IF(C344=0,0,+VLOOKUP($A344,'по изворима и контима'!$A$12:R$499,COLUMN('по изворима и контима'!N:N),FALSE))</f>
        <v>0</v>
      </c>
    </row>
    <row r="345" spans="1:15" x14ac:dyDescent="0.25">
      <c r="A345">
        <f t="shared" si="374"/>
        <v>0</v>
      </c>
      <c r="B345">
        <f t="shared" si="359"/>
        <v>0</v>
      </c>
      <c r="C345" s="120">
        <f>IF(A345=0,0,+spisak!A$4)</f>
        <v>0</v>
      </c>
      <c r="D345">
        <f>IF(A345=0,0,+spisak!C$4)</f>
        <v>0</v>
      </c>
      <c r="E345" s="158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39">
        <f t="shared" ref="N345" si="379">+IF(A345=0,0,"2019")</f>
        <v>0</v>
      </c>
      <c r="O345" s="121">
        <f>IF(C345=0,0,+VLOOKUP($A345,'по изворима и контима'!$A$12:R$499,COLUMN('по изворима и контима'!O:O),FALSE))</f>
        <v>0</v>
      </c>
    </row>
    <row r="346" spans="1:15" x14ac:dyDescent="0.25">
      <c r="A346">
        <f t="shared" si="374"/>
        <v>0</v>
      </c>
      <c r="B346">
        <f t="shared" si="359"/>
        <v>0</v>
      </c>
      <c r="C346" s="120">
        <f>IF(A346=0,0,+spisak!A$4)</f>
        <v>0</v>
      </c>
      <c r="D346">
        <f>IF(A346=0,0,+spisak!C$4)</f>
        <v>0</v>
      </c>
      <c r="E346" s="158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39">
        <f t="shared" ref="N346" si="380">+IF(A346=0,0,"nakon 2019")</f>
        <v>0</v>
      </c>
      <c r="O346" s="121">
        <f>IF(C346=0,0,+VLOOKUP($A346,'по изворима и контима'!$A$12:R$499,COLUMN('по изворима и контима'!P:P),FALSE))</f>
        <v>0</v>
      </c>
    </row>
    <row r="347" spans="1:15" x14ac:dyDescent="0.25">
      <c r="A347">
        <f>+IF(MAX(A$4:A344)&gt;=A$1,0,MAX(A$4:A344)+1)</f>
        <v>0</v>
      </c>
      <c r="B347">
        <f t="shared" si="359"/>
        <v>0</v>
      </c>
      <c r="C347" s="120">
        <f>IF(A347=0,0,+spisak!A$4)</f>
        <v>0</v>
      </c>
      <c r="D347">
        <f>IF(A347=0,0,+spisak!C$4)</f>
        <v>0</v>
      </c>
      <c r="E347" s="158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39">
        <f t="shared" ref="N347" si="381">+IF(A347=0,0,"do 2015")</f>
        <v>0</v>
      </c>
      <c r="O347" s="121">
        <f>IF(A347=0,0,+VLOOKUP($A347,'по изворима и контима'!$A$12:L$499,COLUMN('по изворима и контима'!J:J),FALSE))</f>
        <v>0</v>
      </c>
    </row>
    <row r="348" spans="1:15" x14ac:dyDescent="0.25">
      <c r="A348">
        <f>+A347</f>
        <v>0</v>
      </c>
      <c r="B348">
        <f t="shared" si="359"/>
        <v>0</v>
      </c>
      <c r="C348" s="120">
        <f>IF(A348=0,0,+spisak!A$4)</f>
        <v>0</v>
      </c>
      <c r="D348">
        <f>IF(A348=0,0,+spisak!C$4)</f>
        <v>0</v>
      </c>
      <c r="E348" s="158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39">
        <f t="shared" ref="N348" si="382">+IF(A348=0,0,"2016-plan")</f>
        <v>0</v>
      </c>
      <c r="O348" s="121">
        <f>IF(A348=0,0,+VLOOKUP($A348,'по изворима и контима'!$A$12:R$499,COLUMN('по изворима и контима'!K:K),FALSE))</f>
        <v>0</v>
      </c>
    </row>
    <row r="349" spans="1:15" x14ac:dyDescent="0.25">
      <c r="A349">
        <f t="shared" ref="A349:A360" si="383">+A348</f>
        <v>0</v>
      </c>
      <c r="B349">
        <f t="shared" si="359"/>
        <v>0</v>
      </c>
      <c r="C349" s="120">
        <f>IF(A349=0,0,+spisak!A$4)</f>
        <v>0</v>
      </c>
      <c r="D349">
        <f>IF(A349=0,0,+spisak!C$4)</f>
        <v>0</v>
      </c>
      <c r="E349" s="158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39">
        <f t="shared" ref="N349" si="384">+IF(A349=0,0,"2016-procena")</f>
        <v>0</v>
      </c>
      <c r="O349" s="121">
        <f>IF(A349=0,0,+VLOOKUP($A349,'по изворима и контима'!$A$12:R$499,COLUMN('по изворима и контима'!L:L),FALSE))</f>
        <v>0</v>
      </c>
    </row>
    <row r="350" spans="1:15" x14ac:dyDescent="0.25">
      <c r="A350">
        <f t="shared" si="383"/>
        <v>0</v>
      </c>
      <c r="B350">
        <f t="shared" si="359"/>
        <v>0</v>
      </c>
      <c r="C350" s="120">
        <f>IF(A350=0,0,+spisak!A$4)</f>
        <v>0</v>
      </c>
      <c r="D350">
        <f>IF(A350=0,0,+spisak!C$4)</f>
        <v>0</v>
      </c>
      <c r="E350" s="158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39">
        <f t="shared" ref="N350" si="385">+IF(A350=0,0,"2017")</f>
        <v>0</v>
      </c>
      <c r="O350" s="121">
        <f>IF(A350=0,0,+VLOOKUP($A350,'по изворима и контима'!$A$12:R$499,COLUMN('по изворима и контима'!M:M),FALSE))</f>
        <v>0</v>
      </c>
    </row>
    <row r="351" spans="1:15" x14ac:dyDescent="0.25">
      <c r="A351">
        <f t="shared" si="383"/>
        <v>0</v>
      </c>
      <c r="B351">
        <f t="shared" si="359"/>
        <v>0</v>
      </c>
      <c r="C351" s="120">
        <f>IF(A351=0,0,+spisak!A$4)</f>
        <v>0</v>
      </c>
      <c r="D351">
        <f>IF(A351=0,0,+spisak!C$4)</f>
        <v>0</v>
      </c>
      <c r="E351" s="158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39">
        <f t="shared" ref="N351" si="386">+IF(A351=0,0,"2018")</f>
        <v>0</v>
      </c>
      <c r="O351" s="121">
        <f>IF(C351=0,0,+VLOOKUP($A351,'по изворима и контима'!$A$12:R$499,COLUMN('по изворима и контима'!N:N),FALSE))</f>
        <v>0</v>
      </c>
    </row>
    <row r="352" spans="1:15" x14ac:dyDescent="0.25">
      <c r="A352">
        <f t="shared" si="383"/>
        <v>0</v>
      </c>
      <c r="B352">
        <f t="shared" si="359"/>
        <v>0</v>
      </c>
      <c r="C352" s="120">
        <f>IF(A352=0,0,+spisak!A$4)</f>
        <v>0</v>
      </c>
      <c r="D352">
        <f>IF(A352=0,0,+spisak!C$4)</f>
        <v>0</v>
      </c>
      <c r="E352" s="158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39">
        <f t="shared" ref="N352" si="387">+IF(A352=0,0,"2019")</f>
        <v>0</v>
      </c>
      <c r="O352" s="121">
        <f>IF(C352=0,0,+VLOOKUP($A352,'по изворима и контима'!$A$12:R$499,COLUMN('по изворима и контима'!O:O),FALSE))</f>
        <v>0</v>
      </c>
    </row>
    <row r="353" spans="1:15" x14ac:dyDescent="0.25">
      <c r="A353">
        <f t="shared" si="383"/>
        <v>0</v>
      </c>
      <c r="B353">
        <f t="shared" si="359"/>
        <v>0</v>
      </c>
      <c r="C353" s="120">
        <f>IF(A353=0,0,+spisak!A$4)</f>
        <v>0</v>
      </c>
      <c r="D353">
        <f>IF(A353=0,0,+spisak!C$4)</f>
        <v>0</v>
      </c>
      <c r="E353" s="158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39">
        <f t="shared" ref="N353" si="388">+IF(A353=0,0,"nakon 2019")</f>
        <v>0</v>
      </c>
      <c r="O353" s="121">
        <f>IF(C353=0,0,+VLOOKUP($A353,'по изворима и контима'!$A$12:R$499,COLUMN('по изворима и контима'!P:P),FALSE))</f>
        <v>0</v>
      </c>
    </row>
    <row r="354" spans="1:15" x14ac:dyDescent="0.25">
      <c r="A354">
        <f>+IF(MAX(A$4:A351)&gt;=A$1,0,MAX(A$4:A351)+1)</f>
        <v>0</v>
      </c>
      <c r="B354">
        <f t="shared" si="359"/>
        <v>0</v>
      </c>
      <c r="C354" s="120">
        <f>IF(A354=0,0,+spisak!A$4)</f>
        <v>0</v>
      </c>
      <c r="D354">
        <f>IF(A354=0,0,+spisak!C$4)</f>
        <v>0</v>
      </c>
      <c r="E354" s="158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39">
        <f t="shared" ref="N354" si="389">+IF(A354=0,0,"do 2015")</f>
        <v>0</v>
      </c>
      <c r="O354" s="121">
        <f>IF(A354=0,0,+VLOOKUP($A354,'по изворима и контима'!$A$12:L$499,COLUMN('по изворима и контима'!J:J),FALSE))</f>
        <v>0</v>
      </c>
    </row>
    <row r="355" spans="1:15" x14ac:dyDescent="0.25">
      <c r="A355">
        <f>+A354</f>
        <v>0</v>
      </c>
      <c r="B355">
        <f t="shared" si="359"/>
        <v>0</v>
      </c>
      <c r="C355" s="120">
        <f>IF(A355=0,0,+spisak!A$4)</f>
        <v>0</v>
      </c>
      <c r="D355">
        <f>IF(A355=0,0,+spisak!C$4)</f>
        <v>0</v>
      </c>
      <c r="E355" s="158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39">
        <f t="shared" ref="N355" si="390">+IF(A355=0,0,"2016-plan")</f>
        <v>0</v>
      </c>
      <c r="O355" s="121">
        <f>IF(A355=0,0,+VLOOKUP($A355,'по изворима и контима'!$A$12:R$499,COLUMN('по изворима и контима'!K:K),FALSE))</f>
        <v>0</v>
      </c>
    </row>
    <row r="356" spans="1:15" x14ac:dyDescent="0.25">
      <c r="A356">
        <f t="shared" si="383"/>
        <v>0</v>
      </c>
      <c r="B356">
        <f t="shared" si="359"/>
        <v>0</v>
      </c>
      <c r="C356" s="120">
        <f>IF(A356=0,0,+spisak!A$4)</f>
        <v>0</v>
      </c>
      <c r="D356">
        <f>IF(A356=0,0,+spisak!C$4)</f>
        <v>0</v>
      </c>
      <c r="E356" s="158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39">
        <f t="shared" ref="N356" si="391">+IF(A356=0,0,"2016-procena")</f>
        <v>0</v>
      </c>
      <c r="O356" s="121">
        <f>IF(A356=0,0,+VLOOKUP($A356,'по изворима и контима'!$A$12:R$499,COLUMN('по изворима и контима'!L:L),FALSE))</f>
        <v>0</v>
      </c>
    </row>
    <row r="357" spans="1:15" x14ac:dyDescent="0.25">
      <c r="A357">
        <f t="shared" si="383"/>
        <v>0</v>
      </c>
      <c r="B357">
        <f t="shared" si="359"/>
        <v>0</v>
      </c>
      <c r="C357" s="120">
        <f>IF(A357=0,0,+spisak!A$4)</f>
        <v>0</v>
      </c>
      <c r="D357">
        <f>IF(A357=0,0,+spisak!C$4)</f>
        <v>0</v>
      </c>
      <c r="E357" s="158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39">
        <f t="shared" ref="N357" si="392">+IF(A357=0,0,"2017")</f>
        <v>0</v>
      </c>
      <c r="O357" s="121">
        <f>IF(A357=0,0,+VLOOKUP($A357,'по изворима и контима'!$A$12:R$499,COLUMN('по изворима и контима'!M:M),FALSE))</f>
        <v>0</v>
      </c>
    </row>
    <row r="358" spans="1:15" x14ac:dyDescent="0.25">
      <c r="A358">
        <f t="shared" si="383"/>
        <v>0</v>
      </c>
      <c r="B358">
        <f t="shared" si="359"/>
        <v>0</v>
      </c>
      <c r="C358" s="120">
        <f>IF(A358=0,0,+spisak!A$4)</f>
        <v>0</v>
      </c>
      <c r="D358">
        <f>IF(A358=0,0,+spisak!C$4)</f>
        <v>0</v>
      </c>
      <c r="E358" s="158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39">
        <f t="shared" ref="N358" si="393">+IF(A358=0,0,"2018")</f>
        <v>0</v>
      </c>
      <c r="O358" s="121">
        <f>IF(C358=0,0,+VLOOKUP($A358,'по изворима и контима'!$A$12:R$499,COLUMN('по изворима и контима'!N:N),FALSE))</f>
        <v>0</v>
      </c>
    </row>
    <row r="359" spans="1:15" x14ac:dyDescent="0.25">
      <c r="A359">
        <f t="shared" si="383"/>
        <v>0</v>
      </c>
      <c r="B359">
        <f t="shared" si="359"/>
        <v>0</v>
      </c>
      <c r="C359" s="120">
        <f>IF(A359=0,0,+spisak!A$4)</f>
        <v>0</v>
      </c>
      <c r="D359">
        <f>IF(A359=0,0,+spisak!C$4)</f>
        <v>0</v>
      </c>
      <c r="E359" s="158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39">
        <f t="shared" ref="N359" si="394">+IF(A359=0,0,"2019")</f>
        <v>0</v>
      </c>
      <c r="O359" s="121">
        <f>IF(C359=0,0,+VLOOKUP($A359,'по изворима и контима'!$A$12:R$499,COLUMN('по изворима и контима'!O:O),FALSE))</f>
        <v>0</v>
      </c>
    </row>
    <row r="360" spans="1:15" x14ac:dyDescent="0.25">
      <c r="A360">
        <f t="shared" si="383"/>
        <v>0</v>
      </c>
      <c r="B360">
        <f t="shared" si="359"/>
        <v>0</v>
      </c>
      <c r="C360" s="120">
        <f>IF(A360=0,0,+spisak!A$4)</f>
        <v>0</v>
      </c>
      <c r="D360">
        <f>IF(A360=0,0,+spisak!C$4)</f>
        <v>0</v>
      </c>
      <c r="E360" s="158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39">
        <f t="shared" ref="N360" si="395">+IF(A360=0,0,"nakon 2019")</f>
        <v>0</v>
      </c>
      <c r="O360" s="121">
        <f>IF(C360=0,0,+VLOOKUP($A360,'по изворима и контима'!$A$12:R$499,COLUMN('по изворима и контима'!P:P),FALSE))</f>
        <v>0</v>
      </c>
    </row>
    <row r="361" spans="1:15" x14ac:dyDescent="0.25">
      <c r="A361">
        <f>+IF(MAX(A$4:A358)&gt;=A$1,0,MAX(A$4:A358)+1)</f>
        <v>0</v>
      </c>
      <c r="B361">
        <f t="shared" si="359"/>
        <v>0</v>
      </c>
      <c r="C361" s="120">
        <f>IF(A361=0,0,+spisak!A$4)</f>
        <v>0</v>
      </c>
      <c r="D361">
        <f>IF(A361=0,0,+spisak!C$4)</f>
        <v>0</v>
      </c>
      <c r="E361" s="158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39">
        <f t="shared" ref="N361" si="396">+IF(A361=0,0,"do 2015")</f>
        <v>0</v>
      </c>
      <c r="O361" s="121">
        <f>IF(A361=0,0,+VLOOKUP($A361,'по изворима и контима'!$A$12:L$499,COLUMN('по изворима и контима'!J:J),FALSE))</f>
        <v>0</v>
      </c>
    </row>
    <row r="362" spans="1:15" x14ac:dyDescent="0.25">
      <c r="A362">
        <f t="shared" ref="A362:A367" si="397">+A361</f>
        <v>0</v>
      </c>
      <c r="B362">
        <f t="shared" si="359"/>
        <v>0</v>
      </c>
      <c r="C362" s="120">
        <f>IF(A362=0,0,+spisak!A$4)</f>
        <v>0</v>
      </c>
      <c r="D362">
        <f>IF(A362=0,0,+spisak!C$4)</f>
        <v>0</v>
      </c>
      <c r="E362" s="158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39">
        <f t="shared" ref="N362" si="398">+IF(A362=0,0,"2016-plan")</f>
        <v>0</v>
      </c>
      <c r="O362" s="121">
        <f>IF(A362=0,0,+VLOOKUP($A362,'по изворима и контима'!$A$12:R$499,COLUMN('по изворима и контима'!K:K),FALSE))</f>
        <v>0</v>
      </c>
    </row>
    <row r="363" spans="1:15" x14ac:dyDescent="0.25">
      <c r="A363">
        <f t="shared" si="397"/>
        <v>0</v>
      </c>
      <c r="B363">
        <f t="shared" si="359"/>
        <v>0</v>
      </c>
      <c r="C363" s="120">
        <f>IF(A363=0,0,+spisak!A$4)</f>
        <v>0</v>
      </c>
      <c r="D363">
        <f>IF(A363=0,0,+spisak!C$4)</f>
        <v>0</v>
      </c>
      <c r="E363" s="158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39">
        <f t="shared" ref="N363" si="399">+IF(A363=0,0,"2016-procena")</f>
        <v>0</v>
      </c>
      <c r="O363" s="121">
        <f>IF(A363=0,0,+VLOOKUP($A363,'по изворима и контима'!$A$12:R$499,COLUMN('по изворима и контима'!L:L),FALSE))</f>
        <v>0</v>
      </c>
    </row>
    <row r="364" spans="1:15" x14ac:dyDescent="0.25">
      <c r="A364">
        <f t="shared" si="397"/>
        <v>0</v>
      </c>
      <c r="B364">
        <f t="shared" si="359"/>
        <v>0</v>
      </c>
      <c r="C364" s="120">
        <f>IF(A364=0,0,+spisak!A$4)</f>
        <v>0</v>
      </c>
      <c r="D364">
        <f>IF(A364=0,0,+spisak!C$4)</f>
        <v>0</v>
      </c>
      <c r="E364" s="158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39">
        <f t="shared" ref="N364" si="400">+IF(A364=0,0,"2017")</f>
        <v>0</v>
      </c>
      <c r="O364" s="121">
        <f>IF(A364=0,0,+VLOOKUP($A364,'по изворима и контима'!$A$12:R$499,COLUMN('по изворима и контима'!M:M),FALSE))</f>
        <v>0</v>
      </c>
    </row>
    <row r="365" spans="1:15" x14ac:dyDescent="0.25">
      <c r="A365">
        <f t="shared" si="397"/>
        <v>0</v>
      </c>
      <c r="B365">
        <f t="shared" si="359"/>
        <v>0</v>
      </c>
      <c r="C365" s="120">
        <f>IF(A365=0,0,+spisak!A$4)</f>
        <v>0</v>
      </c>
      <c r="D365">
        <f>IF(A365=0,0,+spisak!C$4)</f>
        <v>0</v>
      </c>
      <c r="E365" s="158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39">
        <f t="shared" ref="N365" si="401">+IF(A365=0,0,"2018")</f>
        <v>0</v>
      </c>
      <c r="O365" s="121">
        <f>IF(C365=0,0,+VLOOKUP($A365,'по изворима и контима'!$A$12:R$499,COLUMN('по изворима и контима'!N:N),FALSE))</f>
        <v>0</v>
      </c>
    </row>
    <row r="366" spans="1:15" x14ac:dyDescent="0.25">
      <c r="A366">
        <f t="shared" si="397"/>
        <v>0</v>
      </c>
      <c r="B366">
        <f t="shared" si="359"/>
        <v>0</v>
      </c>
      <c r="C366" s="120">
        <f>IF(A366=0,0,+spisak!A$4)</f>
        <v>0</v>
      </c>
      <c r="D366">
        <f>IF(A366=0,0,+spisak!C$4)</f>
        <v>0</v>
      </c>
      <c r="E366" s="158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39">
        <f t="shared" ref="N366" si="402">+IF(A366=0,0,"2019")</f>
        <v>0</v>
      </c>
      <c r="O366" s="121">
        <f>IF(C366=0,0,+VLOOKUP($A366,'по изворима и контима'!$A$12:R$499,COLUMN('по изворима и контима'!O:O),FALSE))</f>
        <v>0</v>
      </c>
    </row>
    <row r="367" spans="1:15" x14ac:dyDescent="0.25">
      <c r="A367">
        <f t="shared" si="397"/>
        <v>0</v>
      </c>
      <c r="B367">
        <f t="shared" si="359"/>
        <v>0</v>
      </c>
      <c r="C367" s="120">
        <f>IF(A367=0,0,+spisak!A$4)</f>
        <v>0</v>
      </c>
      <c r="D367">
        <f>IF(A367=0,0,+spisak!C$4)</f>
        <v>0</v>
      </c>
      <c r="E367" s="158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39">
        <f t="shared" ref="N367" si="403">+IF(A367=0,0,"nakon 2019")</f>
        <v>0</v>
      </c>
      <c r="O367" s="121">
        <f>IF(C367=0,0,+VLOOKUP($A367,'по изворима и контима'!$A$12:R$499,COLUMN('по изворима и контима'!P:P),FALSE))</f>
        <v>0</v>
      </c>
    </row>
    <row r="368" spans="1:15" x14ac:dyDescent="0.25">
      <c r="A368">
        <f>+IF(ISBLANK('по изворима и контима'!D376)=TRUE,0,1)</f>
        <v>0</v>
      </c>
      <c r="B368">
        <f t="shared" si="359"/>
        <v>0</v>
      </c>
      <c r="C368" s="120">
        <f>IF(A368=0,0,+spisak!A$4)</f>
        <v>0</v>
      </c>
      <c r="D368">
        <f>IF(A368=0,0,+spisak!C$4)</f>
        <v>0</v>
      </c>
      <c r="E368" s="158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39">
        <f t="shared" ref="N368" si="404">+IF(A368=0,0,"do 2015")</f>
        <v>0</v>
      </c>
      <c r="O368" s="121">
        <f>IF(A368=0,0,+VLOOKUP($A368,'по изворима и контима'!$A$12:L$499,COLUMN('по изворима и контима'!J:J),FALSE))</f>
        <v>0</v>
      </c>
    </row>
    <row r="369" spans="1:15" x14ac:dyDescent="0.25">
      <c r="A369">
        <f t="shared" ref="A369:A374" si="405">+A368</f>
        <v>0</v>
      </c>
      <c r="B369">
        <f t="shared" si="359"/>
        <v>0</v>
      </c>
      <c r="C369" s="120">
        <f>IF(A369=0,0,+spisak!A$4)</f>
        <v>0</v>
      </c>
      <c r="D369">
        <f>IF(A369=0,0,+spisak!C$4)</f>
        <v>0</v>
      </c>
      <c r="E369" s="158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39">
        <f t="shared" ref="N369" si="406">+IF(A369=0,0,"2016-plan")</f>
        <v>0</v>
      </c>
      <c r="O369" s="121">
        <f>IF(A369=0,0,+VLOOKUP($A369,'по изворима и контима'!$A$12:R$499,COLUMN('по изворима и контима'!K:K),FALSE))</f>
        <v>0</v>
      </c>
    </row>
    <row r="370" spans="1:15" x14ac:dyDescent="0.25">
      <c r="A370">
        <f t="shared" si="405"/>
        <v>0</v>
      </c>
      <c r="B370">
        <f t="shared" si="359"/>
        <v>0</v>
      </c>
      <c r="C370" s="120">
        <f>IF(A370=0,0,+spisak!A$4)</f>
        <v>0</v>
      </c>
      <c r="D370">
        <f>IF(A370=0,0,+spisak!C$4)</f>
        <v>0</v>
      </c>
      <c r="E370" s="158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39">
        <f t="shared" ref="N370" si="407">+IF(A370=0,0,"2016-procena")</f>
        <v>0</v>
      </c>
      <c r="O370" s="121">
        <f>IF(A370=0,0,+VLOOKUP($A370,'по изворима и контима'!$A$12:R$499,COLUMN('по изворима и контима'!L:L),FALSE))</f>
        <v>0</v>
      </c>
    </row>
    <row r="371" spans="1:15" x14ac:dyDescent="0.25">
      <c r="A371">
        <f t="shared" si="405"/>
        <v>0</v>
      </c>
      <c r="B371">
        <f t="shared" si="359"/>
        <v>0</v>
      </c>
      <c r="C371" s="120">
        <f>IF(A371=0,0,+spisak!A$4)</f>
        <v>0</v>
      </c>
      <c r="D371">
        <f>IF(A371=0,0,+spisak!C$4)</f>
        <v>0</v>
      </c>
      <c r="E371" s="158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39">
        <f t="shared" ref="N371" si="408">+IF(A371=0,0,"2017")</f>
        <v>0</v>
      </c>
      <c r="O371" s="121">
        <f>IF(A371=0,0,+VLOOKUP($A371,'по изворима и контима'!$A$12:R$499,COLUMN('по изворима и контима'!M:M),FALSE))</f>
        <v>0</v>
      </c>
    </row>
    <row r="372" spans="1:15" x14ac:dyDescent="0.25">
      <c r="A372">
        <f t="shared" si="405"/>
        <v>0</v>
      </c>
      <c r="B372">
        <f t="shared" si="359"/>
        <v>0</v>
      </c>
      <c r="C372" s="120">
        <f>IF(A372=0,0,+spisak!A$4)</f>
        <v>0</v>
      </c>
      <c r="D372">
        <f>IF(A372=0,0,+spisak!C$4)</f>
        <v>0</v>
      </c>
      <c r="E372" s="158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39">
        <f t="shared" ref="N372" si="409">+IF(A372=0,0,"2018")</f>
        <v>0</v>
      </c>
      <c r="O372" s="121">
        <f>IF(C372=0,0,+VLOOKUP($A372,'по изворима и контима'!$A$12:R$499,COLUMN('по изворима и контима'!N:N),FALSE))</f>
        <v>0</v>
      </c>
    </row>
    <row r="373" spans="1:15" x14ac:dyDescent="0.25">
      <c r="A373">
        <f t="shared" si="405"/>
        <v>0</v>
      </c>
      <c r="B373">
        <f t="shared" si="359"/>
        <v>0</v>
      </c>
      <c r="C373" s="120">
        <f>IF(A373=0,0,+spisak!A$4)</f>
        <v>0</v>
      </c>
      <c r="D373">
        <f>IF(A373=0,0,+spisak!C$4)</f>
        <v>0</v>
      </c>
      <c r="E373" s="158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39">
        <f t="shared" ref="N373" si="410">+IF(A373=0,0,"2019")</f>
        <v>0</v>
      </c>
      <c r="O373" s="121">
        <f>IF(C373=0,0,+VLOOKUP($A373,'по изворима и контима'!$A$12:R$499,COLUMN('по изворима и контима'!O:O),FALSE))</f>
        <v>0</v>
      </c>
    </row>
    <row r="374" spans="1:15" x14ac:dyDescent="0.25">
      <c r="A374">
        <f t="shared" si="405"/>
        <v>0</v>
      </c>
      <c r="B374">
        <f t="shared" si="359"/>
        <v>0</v>
      </c>
      <c r="C374" s="120">
        <f>IF(A374=0,0,+spisak!A$4)</f>
        <v>0</v>
      </c>
      <c r="D374">
        <f>IF(A374=0,0,+spisak!C$4)</f>
        <v>0</v>
      </c>
      <c r="E374" s="158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39">
        <f t="shared" ref="N374" si="411">+IF(A374=0,0,"nakon 2019")</f>
        <v>0</v>
      </c>
      <c r="O374" s="121">
        <f>IF(C374=0,0,+VLOOKUP($A374,'по изворима и контима'!$A$12:R$499,COLUMN('по изворима и контима'!P:P),FALSE))</f>
        <v>0</v>
      </c>
    </row>
    <row r="375" spans="1:15" x14ac:dyDescent="0.25">
      <c r="A375">
        <f>+IF(MAX(A$4:A372)&gt;=A$1,0,MAX(A$4:A372)+1)</f>
        <v>0</v>
      </c>
      <c r="B375">
        <f t="shared" si="359"/>
        <v>0</v>
      </c>
      <c r="C375" s="120">
        <f>IF(A375=0,0,+spisak!A$4)</f>
        <v>0</v>
      </c>
      <c r="D375">
        <f>IF(A375=0,0,+spisak!C$4)</f>
        <v>0</v>
      </c>
      <c r="E375" s="158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39">
        <f t="shared" ref="N375" si="412">+IF(A375=0,0,"do 2015")</f>
        <v>0</v>
      </c>
      <c r="O375" s="121">
        <f>IF(A375=0,0,+VLOOKUP($A375,'по изворима и контима'!$A$12:L$499,COLUMN('по изворима и контима'!J:J),FALSE))</f>
        <v>0</v>
      </c>
    </row>
    <row r="376" spans="1:15" x14ac:dyDescent="0.25">
      <c r="A376">
        <f>+A375</f>
        <v>0</v>
      </c>
      <c r="B376">
        <f t="shared" si="359"/>
        <v>0</v>
      </c>
      <c r="C376" s="120">
        <f>IF(A376=0,0,+spisak!A$4)</f>
        <v>0</v>
      </c>
      <c r="D376">
        <f>IF(A376=0,0,+spisak!C$4)</f>
        <v>0</v>
      </c>
      <c r="E376" s="158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39">
        <f t="shared" ref="N376" si="413">+IF(A376=0,0,"2016-plan")</f>
        <v>0</v>
      </c>
      <c r="O376" s="121">
        <f>IF(A376=0,0,+VLOOKUP($A376,'по изворима и контима'!$A$12:R$499,COLUMN('по изворима и контима'!K:K),FALSE))</f>
        <v>0</v>
      </c>
    </row>
    <row r="377" spans="1:15" x14ac:dyDescent="0.25">
      <c r="A377">
        <f t="shared" ref="A377:A388" si="414">+A376</f>
        <v>0</v>
      </c>
      <c r="B377">
        <f t="shared" si="359"/>
        <v>0</v>
      </c>
      <c r="C377" s="120">
        <f>IF(A377=0,0,+spisak!A$4)</f>
        <v>0</v>
      </c>
      <c r="D377">
        <f>IF(A377=0,0,+spisak!C$4)</f>
        <v>0</v>
      </c>
      <c r="E377" s="158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39">
        <f t="shared" ref="N377" si="415">+IF(A377=0,0,"2016-procena")</f>
        <v>0</v>
      </c>
      <c r="O377" s="121">
        <f>IF(A377=0,0,+VLOOKUP($A377,'по изворима и контима'!$A$12:R$499,COLUMN('по изворима и контима'!L:L),FALSE))</f>
        <v>0</v>
      </c>
    </row>
    <row r="378" spans="1:15" x14ac:dyDescent="0.25">
      <c r="A378">
        <f t="shared" si="414"/>
        <v>0</v>
      </c>
      <c r="B378">
        <f t="shared" si="359"/>
        <v>0</v>
      </c>
      <c r="C378" s="120">
        <f>IF(A378=0,0,+spisak!A$4)</f>
        <v>0</v>
      </c>
      <c r="D378">
        <f>IF(A378=0,0,+spisak!C$4)</f>
        <v>0</v>
      </c>
      <c r="E378" s="158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39">
        <f t="shared" ref="N378" si="416">+IF(A378=0,0,"2017")</f>
        <v>0</v>
      </c>
      <c r="O378" s="121">
        <f>IF(A378=0,0,+VLOOKUP($A378,'по изворима и контима'!$A$12:R$499,COLUMN('по изворима и контима'!M:M),FALSE))</f>
        <v>0</v>
      </c>
    </row>
    <row r="379" spans="1:15" x14ac:dyDescent="0.25">
      <c r="A379">
        <f t="shared" si="414"/>
        <v>0</v>
      </c>
      <c r="B379">
        <f t="shared" si="359"/>
        <v>0</v>
      </c>
      <c r="C379" s="120">
        <f>IF(A379=0,0,+spisak!A$4)</f>
        <v>0</v>
      </c>
      <c r="D379">
        <f>IF(A379=0,0,+spisak!C$4)</f>
        <v>0</v>
      </c>
      <c r="E379" s="158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39">
        <f t="shared" ref="N379" si="417">+IF(A379=0,0,"2018")</f>
        <v>0</v>
      </c>
      <c r="O379" s="121">
        <f>IF(C379=0,0,+VLOOKUP($A379,'по изворима и контима'!$A$12:R$499,COLUMN('по изворима и контима'!N:N),FALSE))</f>
        <v>0</v>
      </c>
    </row>
    <row r="380" spans="1:15" x14ac:dyDescent="0.25">
      <c r="A380">
        <f t="shared" si="414"/>
        <v>0</v>
      </c>
      <c r="B380">
        <f t="shared" si="359"/>
        <v>0</v>
      </c>
      <c r="C380" s="120">
        <f>IF(A380=0,0,+spisak!A$4)</f>
        <v>0</v>
      </c>
      <c r="D380">
        <f>IF(A380=0,0,+spisak!C$4)</f>
        <v>0</v>
      </c>
      <c r="E380" s="158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39">
        <f t="shared" ref="N380" si="418">+IF(A380=0,0,"2019")</f>
        <v>0</v>
      </c>
      <c r="O380" s="121">
        <f>IF(C380=0,0,+VLOOKUP($A380,'по изворима и контима'!$A$12:R$499,COLUMN('по изворима и контима'!O:O),FALSE))</f>
        <v>0</v>
      </c>
    </row>
    <row r="381" spans="1:15" x14ac:dyDescent="0.25">
      <c r="A381">
        <f t="shared" si="414"/>
        <v>0</v>
      </c>
      <c r="B381">
        <f t="shared" si="359"/>
        <v>0</v>
      </c>
      <c r="C381" s="120">
        <f>IF(A381=0,0,+spisak!A$4)</f>
        <v>0</v>
      </c>
      <c r="D381">
        <f>IF(A381=0,0,+spisak!C$4)</f>
        <v>0</v>
      </c>
      <c r="E381" s="158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39">
        <f t="shared" ref="N381" si="419">+IF(A381=0,0,"nakon 2019")</f>
        <v>0</v>
      </c>
      <c r="O381" s="121">
        <f>IF(C381=0,0,+VLOOKUP($A381,'по изворима и контима'!$A$12:R$499,COLUMN('по изворима и контима'!P:P),FALSE))</f>
        <v>0</v>
      </c>
    </row>
    <row r="382" spans="1:15" x14ac:dyDescent="0.25">
      <c r="A382">
        <f>+IF(MAX(A$4:A379)&gt;=A$1,0,MAX(A$4:A379)+1)</f>
        <v>0</v>
      </c>
      <c r="B382">
        <f t="shared" si="359"/>
        <v>0</v>
      </c>
      <c r="C382" s="120">
        <f>IF(A382=0,0,+spisak!A$4)</f>
        <v>0</v>
      </c>
      <c r="D382">
        <f>IF(A382=0,0,+spisak!C$4)</f>
        <v>0</v>
      </c>
      <c r="E382" s="158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39">
        <f t="shared" ref="N382" si="420">+IF(A382=0,0,"do 2015")</f>
        <v>0</v>
      </c>
      <c r="O382" s="121">
        <f>IF(A382=0,0,+VLOOKUP($A382,'по изворима и контима'!$A$12:L$499,COLUMN('по изворима и контима'!J:J),FALSE))</f>
        <v>0</v>
      </c>
    </row>
    <row r="383" spans="1:15" x14ac:dyDescent="0.25">
      <c r="A383">
        <f>+A382</f>
        <v>0</v>
      </c>
      <c r="B383">
        <f t="shared" si="359"/>
        <v>0</v>
      </c>
      <c r="C383" s="120">
        <f>IF(A383=0,0,+spisak!A$4)</f>
        <v>0</v>
      </c>
      <c r="D383">
        <f>IF(A383=0,0,+spisak!C$4)</f>
        <v>0</v>
      </c>
      <c r="E383" s="158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39">
        <f t="shared" ref="N383" si="421">+IF(A383=0,0,"2016-plan")</f>
        <v>0</v>
      </c>
      <c r="O383" s="121">
        <f>IF(A383=0,0,+VLOOKUP($A383,'по изворима и контима'!$A$12:R$499,COLUMN('по изворима и контима'!K:K),FALSE))</f>
        <v>0</v>
      </c>
    </row>
    <row r="384" spans="1:15" x14ac:dyDescent="0.25">
      <c r="A384">
        <f t="shared" si="414"/>
        <v>0</v>
      </c>
      <c r="B384">
        <f t="shared" si="359"/>
        <v>0</v>
      </c>
      <c r="C384" s="120">
        <f>IF(A384=0,0,+spisak!A$4)</f>
        <v>0</v>
      </c>
      <c r="D384">
        <f>IF(A384=0,0,+spisak!C$4)</f>
        <v>0</v>
      </c>
      <c r="E384" s="158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39">
        <f t="shared" ref="N384" si="422">+IF(A384=0,0,"2016-procena")</f>
        <v>0</v>
      </c>
      <c r="O384" s="121">
        <f>IF(A384=0,0,+VLOOKUP($A384,'по изворима и контима'!$A$12:R$499,COLUMN('по изворима и контима'!L:L),FALSE))</f>
        <v>0</v>
      </c>
    </row>
    <row r="385" spans="1:15" x14ac:dyDescent="0.25">
      <c r="A385">
        <f t="shared" si="414"/>
        <v>0</v>
      </c>
      <c r="B385">
        <f t="shared" si="359"/>
        <v>0</v>
      </c>
      <c r="C385" s="120">
        <f>IF(A385=0,0,+spisak!A$4)</f>
        <v>0</v>
      </c>
      <c r="D385">
        <f>IF(A385=0,0,+spisak!C$4)</f>
        <v>0</v>
      </c>
      <c r="E385" s="158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39">
        <f t="shared" ref="N385" si="423">+IF(A385=0,0,"2017")</f>
        <v>0</v>
      </c>
      <c r="O385" s="121">
        <f>IF(A385=0,0,+VLOOKUP($A385,'по изворима и контима'!$A$12:R$499,COLUMN('по изворима и контима'!M:M),FALSE))</f>
        <v>0</v>
      </c>
    </row>
    <row r="386" spans="1:15" x14ac:dyDescent="0.25">
      <c r="A386">
        <f t="shared" si="414"/>
        <v>0</v>
      </c>
      <c r="B386">
        <f t="shared" si="359"/>
        <v>0</v>
      </c>
      <c r="C386" s="120">
        <f>IF(A386=0,0,+spisak!A$4)</f>
        <v>0</v>
      </c>
      <c r="D386">
        <f>IF(A386=0,0,+spisak!C$4)</f>
        <v>0</v>
      </c>
      <c r="E386" s="158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39">
        <f t="shared" ref="N386" si="424">+IF(A386=0,0,"2018")</f>
        <v>0</v>
      </c>
      <c r="O386" s="121">
        <f>IF(C386=0,0,+VLOOKUP($A386,'по изворима и контима'!$A$12:R$499,COLUMN('по изворима и контима'!N:N),FALSE))</f>
        <v>0</v>
      </c>
    </row>
    <row r="387" spans="1:15" x14ac:dyDescent="0.25">
      <c r="A387">
        <f t="shared" si="414"/>
        <v>0</v>
      </c>
      <c r="B387">
        <f t="shared" si="359"/>
        <v>0</v>
      </c>
      <c r="C387" s="120">
        <f>IF(A387=0,0,+spisak!A$4)</f>
        <v>0</v>
      </c>
      <c r="D387">
        <f>IF(A387=0,0,+spisak!C$4)</f>
        <v>0</v>
      </c>
      <c r="E387" s="158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39">
        <f t="shared" ref="N387" si="425">+IF(A387=0,0,"2019")</f>
        <v>0</v>
      </c>
      <c r="O387" s="121">
        <f>IF(C387=0,0,+VLOOKUP($A387,'по изворима и контима'!$A$12:R$499,COLUMN('по изворима и контима'!O:O),FALSE))</f>
        <v>0</v>
      </c>
    </row>
    <row r="388" spans="1:15" x14ac:dyDescent="0.25">
      <c r="A388">
        <f t="shared" si="414"/>
        <v>0</v>
      </c>
      <c r="B388">
        <f t="shared" si="359"/>
        <v>0</v>
      </c>
      <c r="C388" s="120">
        <f>IF(A388=0,0,+spisak!A$4)</f>
        <v>0</v>
      </c>
      <c r="D388">
        <f>IF(A388=0,0,+spisak!C$4)</f>
        <v>0</v>
      </c>
      <c r="E388" s="158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39">
        <f t="shared" ref="N388" si="426">+IF(A388=0,0,"nakon 2019")</f>
        <v>0</v>
      </c>
      <c r="O388" s="121">
        <f>IF(C388=0,0,+VLOOKUP($A388,'по изворима и контима'!$A$12:R$499,COLUMN('по изворима и контима'!P:P),FALSE))</f>
        <v>0</v>
      </c>
    </row>
    <row r="389" spans="1:15" x14ac:dyDescent="0.25">
      <c r="A389">
        <f>+IF(MAX(A$4:A386)&gt;=A$1,0,MAX(A$4:A386)+1)</f>
        <v>0</v>
      </c>
      <c r="B389">
        <f t="shared" si="359"/>
        <v>0</v>
      </c>
      <c r="C389" s="120">
        <f>IF(A389=0,0,+spisak!A$4)</f>
        <v>0</v>
      </c>
      <c r="D389">
        <f>IF(A389=0,0,+spisak!C$4)</f>
        <v>0</v>
      </c>
      <c r="E389" s="158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39">
        <f t="shared" ref="N389" si="427">+IF(A389=0,0,"do 2015")</f>
        <v>0</v>
      </c>
      <c r="O389" s="121">
        <f>IF(A389=0,0,+VLOOKUP($A389,'по изворима и контима'!$A$12:L$499,COLUMN('по изворима и контима'!J:J),FALSE))</f>
        <v>0</v>
      </c>
    </row>
    <row r="390" spans="1:15" x14ac:dyDescent="0.25">
      <c r="A390">
        <f t="shared" ref="A390:A395" si="428">+A389</f>
        <v>0</v>
      </c>
      <c r="B390">
        <f t="shared" si="359"/>
        <v>0</v>
      </c>
      <c r="C390" s="120">
        <f>IF(A390=0,0,+spisak!A$4)</f>
        <v>0</v>
      </c>
      <c r="D390">
        <f>IF(A390=0,0,+spisak!C$4)</f>
        <v>0</v>
      </c>
      <c r="E390" s="158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39">
        <f t="shared" ref="N390" si="429">+IF(A390=0,0,"2016-plan")</f>
        <v>0</v>
      </c>
      <c r="O390" s="121">
        <f>IF(A390=0,0,+VLOOKUP($A390,'по изворима и контима'!$A$12:R$499,COLUMN('по изворима и контима'!K:K),FALSE))</f>
        <v>0</v>
      </c>
    </row>
    <row r="391" spans="1:15" x14ac:dyDescent="0.25">
      <c r="A391">
        <f t="shared" si="428"/>
        <v>0</v>
      </c>
      <c r="B391">
        <f t="shared" si="359"/>
        <v>0</v>
      </c>
      <c r="C391" s="120">
        <f>IF(A391=0,0,+spisak!A$4)</f>
        <v>0</v>
      </c>
      <c r="D391">
        <f>IF(A391=0,0,+spisak!C$4)</f>
        <v>0</v>
      </c>
      <c r="E391" s="158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39">
        <f t="shared" ref="N391" si="430">+IF(A391=0,0,"2016-procena")</f>
        <v>0</v>
      </c>
      <c r="O391" s="121">
        <f>IF(A391=0,0,+VLOOKUP($A391,'по изворима и контима'!$A$12:R$499,COLUMN('по изворима и контима'!L:L),FALSE))</f>
        <v>0</v>
      </c>
    </row>
    <row r="392" spans="1:15" x14ac:dyDescent="0.25">
      <c r="A392">
        <f t="shared" si="428"/>
        <v>0</v>
      </c>
      <c r="B392">
        <f t="shared" ref="B392:B455" si="431">+IF(A392&gt;0,+B391+1,0)</f>
        <v>0</v>
      </c>
      <c r="C392" s="120">
        <f>IF(A392=0,0,+spisak!A$4)</f>
        <v>0</v>
      </c>
      <c r="D392">
        <f>IF(A392=0,0,+spisak!C$4)</f>
        <v>0</v>
      </c>
      <c r="E392" s="158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39">
        <f t="shared" ref="N392" si="432">+IF(A392=0,0,"2017")</f>
        <v>0</v>
      </c>
      <c r="O392" s="121">
        <f>IF(A392=0,0,+VLOOKUP($A392,'по изворима и контима'!$A$12:R$499,COLUMN('по изворима и контима'!M:M),FALSE))</f>
        <v>0</v>
      </c>
    </row>
    <row r="393" spans="1:15" x14ac:dyDescent="0.25">
      <c r="A393">
        <f t="shared" si="428"/>
        <v>0</v>
      </c>
      <c r="B393">
        <f t="shared" si="431"/>
        <v>0</v>
      </c>
      <c r="C393" s="120">
        <f>IF(A393=0,0,+spisak!A$4)</f>
        <v>0</v>
      </c>
      <c r="D393">
        <f>IF(A393=0,0,+spisak!C$4)</f>
        <v>0</v>
      </c>
      <c r="E393" s="158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39">
        <f t="shared" ref="N393" si="433">+IF(A393=0,0,"2018")</f>
        <v>0</v>
      </c>
      <c r="O393" s="121">
        <f>IF(C393=0,0,+VLOOKUP($A393,'по изворима и контима'!$A$12:R$499,COLUMN('по изворима и контима'!N:N),FALSE))</f>
        <v>0</v>
      </c>
    </row>
    <row r="394" spans="1:15" x14ac:dyDescent="0.25">
      <c r="A394">
        <f t="shared" si="428"/>
        <v>0</v>
      </c>
      <c r="B394">
        <f t="shared" si="431"/>
        <v>0</v>
      </c>
      <c r="C394" s="120">
        <f>IF(A394=0,0,+spisak!A$4)</f>
        <v>0</v>
      </c>
      <c r="D394">
        <f>IF(A394=0,0,+spisak!C$4)</f>
        <v>0</v>
      </c>
      <c r="E394" s="158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39">
        <f t="shared" ref="N394" si="434">+IF(A394=0,0,"2019")</f>
        <v>0</v>
      </c>
      <c r="O394" s="121">
        <f>IF(C394=0,0,+VLOOKUP($A394,'по изворима и контима'!$A$12:R$499,COLUMN('по изворима и контима'!O:O),FALSE))</f>
        <v>0</v>
      </c>
    </row>
    <row r="395" spans="1:15" x14ac:dyDescent="0.25">
      <c r="A395">
        <f t="shared" si="428"/>
        <v>0</v>
      </c>
      <c r="B395">
        <f t="shared" si="431"/>
        <v>0</v>
      </c>
      <c r="C395" s="120">
        <f>IF(A395=0,0,+spisak!A$4)</f>
        <v>0</v>
      </c>
      <c r="D395">
        <f>IF(A395=0,0,+spisak!C$4)</f>
        <v>0</v>
      </c>
      <c r="E395" s="158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39">
        <f t="shared" ref="N395" si="435">+IF(A395=0,0,"nakon 2019")</f>
        <v>0</v>
      </c>
      <c r="O395" s="121">
        <f>IF(C395=0,0,+VLOOKUP($A395,'по изворима и контима'!$A$12:R$499,COLUMN('по изворима и контима'!P:P),FALSE))</f>
        <v>0</v>
      </c>
    </row>
    <row r="396" spans="1:15" x14ac:dyDescent="0.25">
      <c r="A396">
        <f>+IF(ISBLANK('по изворима и контима'!D404)=TRUE,0,1)</f>
        <v>0</v>
      </c>
      <c r="B396">
        <f t="shared" si="431"/>
        <v>0</v>
      </c>
      <c r="C396" s="120">
        <f>IF(A396=0,0,+spisak!A$4)</f>
        <v>0</v>
      </c>
      <c r="D396">
        <f>IF(A396=0,0,+spisak!C$4)</f>
        <v>0</v>
      </c>
      <c r="E396" s="158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39">
        <f t="shared" ref="N396" si="436">+IF(A396=0,0,"do 2015")</f>
        <v>0</v>
      </c>
      <c r="O396" s="121">
        <f>IF(A396=0,0,+VLOOKUP($A396,'по изворима и контима'!$A$12:L$499,COLUMN('по изворима и контима'!J:J),FALSE))</f>
        <v>0</v>
      </c>
    </row>
    <row r="397" spans="1:15" x14ac:dyDescent="0.25">
      <c r="A397">
        <f t="shared" ref="A397:A402" si="437">+A396</f>
        <v>0</v>
      </c>
      <c r="B397">
        <f t="shared" si="431"/>
        <v>0</v>
      </c>
      <c r="C397" s="120">
        <f>IF(A397=0,0,+spisak!A$4)</f>
        <v>0</v>
      </c>
      <c r="D397">
        <f>IF(A397=0,0,+spisak!C$4)</f>
        <v>0</v>
      </c>
      <c r="E397" s="158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39">
        <f t="shared" ref="N397" si="438">+IF(A397=0,0,"2016-plan")</f>
        <v>0</v>
      </c>
      <c r="O397" s="121">
        <f>IF(A397=0,0,+VLOOKUP($A397,'по изворима и контима'!$A$12:R$499,COLUMN('по изворима и контима'!K:K),FALSE))</f>
        <v>0</v>
      </c>
    </row>
    <row r="398" spans="1:15" x14ac:dyDescent="0.25">
      <c r="A398">
        <f t="shared" si="437"/>
        <v>0</v>
      </c>
      <c r="B398">
        <f t="shared" si="431"/>
        <v>0</v>
      </c>
      <c r="C398" s="120">
        <f>IF(A398=0,0,+spisak!A$4)</f>
        <v>0</v>
      </c>
      <c r="D398">
        <f>IF(A398=0,0,+spisak!C$4)</f>
        <v>0</v>
      </c>
      <c r="E398" s="158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39">
        <f t="shared" ref="N398" si="439">+IF(A398=0,0,"2016-procena")</f>
        <v>0</v>
      </c>
      <c r="O398" s="121">
        <f>IF(A398=0,0,+VLOOKUP($A398,'по изворима и контима'!$A$12:R$499,COLUMN('по изворима и контима'!L:L),FALSE))</f>
        <v>0</v>
      </c>
    </row>
    <row r="399" spans="1:15" x14ac:dyDescent="0.25">
      <c r="A399">
        <f t="shared" si="437"/>
        <v>0</v>
      </c>
      <c r="B399">
        <f t="shared" si="431"/>
        <v>0</v>
      </c>
      <c r="C399" s="120">
        <f>IF(A399=0,0,+spisak!A$4)</f>
        <v>0</v>
      </c>
      <c r="D399">
        <f>IF(A399=0,0,+spisak!C$4)</f>
        <v>0</v>
      </c>
      <c r="E399" s="158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39">
        <f t="shared" ref="N399" si="440">+IF(A399=0,0,"2017")</f>
        <v>0</v>
      </c>
      <c r="O399" s="121">
        <f>IF(A399=0,0,+VLOOKUP($A399,'по изворима и контима'!$A$12:R$499,COLUMN('по изворима и контима'!M:M),FALSE))</f>
        <v>0</v>
      </c>
    </row>
    <row r="400" spans="1:15" x14ac:dyDescent="0.25">
      <c r="A400">
        <f t="shared" si="437"/>
        <v>0</v>
      </c>
      <c r="B400">
        <f t="shared" si="431"/>
        <v>0</v>
      </c>
      <c r="C400" s="120">
        <f>IF(A400=0,0,+spisak!A$4)</f>
        <v>0</v>
      </c>
      <c r="D400">
        <f>IF(A400=0,0,+spisak!C$4)</f>
        <v>0</v>
      </c>
      <c r="E400" s="158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39">
        <f t="shared" ref="N400" si="441">+IF(A400=0,0,"2018")</f>
        <v>0</v>
      </c>
      <c r="O400" s="121">
        <f>IF(C400=0,0,+VLOOKUP($A400,'по изворима и контима'!$A$12:R$499,COLUMN('по изворима и контима'!N:N),FALSE))</f>
        <v>0</v>
      </c>
    </row>
    <row r="401" spans="1:15" x14ac:dyDescent="0.25">
      <c r="A401">
        <f t="shared" si="437"/>
        <v>0</v>
      </c>
      <c r="B401">
        <f t="shared" si="431"/>
        <v>0</v>
      </c>
      <c r="C401" s="120">
        <f>IF(A401=0,0,+spisak!A$4)</f>
        <v>0</v>
      </c>
      <c r="D401">
        <f>IF(A401=0,0,+spisak!C$4)</f>
        <v>0</v>
      </c>
      <c r="E401" s="158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39">
        <f t="shared" ref="N401" si="442">+IF(A401=0,0,"2019")</f>
        <v>0</v>
      </c>
      <c r="O401" s="121">
        <f>IF(C401=0,0,+VLOOKUP($A401,'по изворима и контима'!$A$12:R$499,COLUMN('по изворима и контима'!O:O),FALSE))</f>
        <v>0</v>
      </c>
    </row>
    <row r="402" spans="1:15" x14ac:dyDescent="0.25">
      <c r="A402">
        <f t="shared" si="437"/>
        <v>0</v>
      </c>
      <c r="B402">
        <f t="shared" si="431"/>
        <v>0</v>
      </c>
      <c r="C402" s="120">
        <f>IF(A402=0,0,+spisak!A$4)</f>
        <v>0</v>
      </c>
      <c r="D402">
        <f>IF(A402=0,0,+spisak!C$4)</f>
        <v>0</v>
      </c>
      <c r="E402" s="158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39">
        <f t="shared" ref="N402" si="443">+IF(A402=0,0,"nakon 2019")</f>
        <v>0</v>
      </c>
      <c r="O402" s="121">
        <f>IF(C402=0,0,+VLOOKUP($A402,'по изворима и контима'!$A$12:R$499,COLUMN('по изворима и контима'!P:P),FALSE))</f>
        <v>0</v>
      </c>
    </row>
    <row r="403" spans="1:15" x14ac:dyDescent="0.25">
      <c r="A403">
        <f>+IF(MAX(A$4:A400)&gt;=A$1,0,MAX(A$4:A400)+1)</f>
        <v>0</v>
      </c>
      <c r="B403">
        <f t="shared" si="431"/>
        <v>0</v>
      </c>
      <c r="C403" s="120">
        <f>IF(A403=0,0,+spisak!A$4)</f>
        <v>0</v>
      </c>
      <c r="D403">
        <f>IF(A403=0,0,+spisak!C$4)</f>
        <v>0</v>
      </c>
      <c r="E403" s="158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39">
        <f t="shared" ref="N403" si="444">+IF(A403=0,0,"do 2015")</f>
        <v>0</v>
      </c>
      <c r="O403" s="121">
        <f>IF(A403=0,0,+VLOOKUP($A403,'по изворима и контима'!$A$12:L$499,COLUMN('по изворима и контима'!J:J),FALSE))</f>
        <v>0</v>
      </c>
    </row>
    <row r="404" spans="1:15" x14ac:dyDescent="0.25">
      <c r="A404">
        <f>+A403</f>
        <v>0</v>
      </c>
      <c r="B404">
        <f t="shared" si="431"/>
        <v>0</v>
      </c>
      <c r="C404" s="120">
        <f>IF(A404=0,0,+spisak!A$4)</f>
        <v>0</v>
      </c>
      <c r="D404">
        <f>IF(A404=0,0,+spisak!C$4)</f>
        <v>0</v>
      </c>
      <c r="E404" s="158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39">
        <f t="shared" ref="N404" si="445">+IF(A404=0,0,"2016-plan")</f>
        <v>0</v>
      </c>
      <c r="O404" s="121">
        <f>IF(A404=0,0,+VLOOKUP($A404,'по изворима и контима'!$A$12:R$499,COLUMN('по изворима и контима'!K:K),FALSE))</f>
        <v>0</v>
      </c>
    </row>
    <row r="405" spans="1:15" x14ac:dyDescent="0.25">
      <c r="A405">
        <f t="shared" ref="A405:A416" si="446">+A404</f>
        <v>0</v>
      </c>
      <c r="B405">
        <f t="shared" si="431"/>
        <v>0</v>
      </c>
      <c r="C405" s="120">
        <f>IF(A405=0,0,+spisak!A$4)</f>
        <v>0</v>
      </c>
      <c r="D405">
        <f>IF(A405=0,0,+spisak!C$4)</f>
        <v>0</v>
      </c>
      <c r="E405" s="158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39">
        <f t="shared" ref="N405" si="447">+IF(A405=0,0,"2016-procena")</f>
        <v>0</v>
      </c>
      <c r="O405" s="121">
        <f>IF(A405=0,0,+VLOOKUP($A405,'по изворима и контима'!$A$12:R$499,COLUMN('по изворима и контима'!L:L),FALSE))</f>
        <v>0</v>
      </c>
    </row>
    <row r="406" spans="1:15" x14ac:dyDescent="0.25">
      <c r="A406">
        <f t="shared" si="446"/>
        <v>0</v>
      </c>
      <c r="B406">
        <f t="shared" si="431"/>
        <v>0</v>
      </c>
      <c r="C406" s="120">
        <f>IF(A406=0,0,+spisak!A$4)</f>
        <v>0</v>
      </c>
      <c r="D406">
        <f>IF(A406=0,0,+spisak!C$4)</f>
        <v>0</v>
      </c>
      <c r="E406" s="158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39">
        <f t="shared" ref="N406" si="448">+IF(A406=0,0,"2017")</f>
        <v>0</v>
      </c>
      <c r="O406" s="121">
        <f>IF(A406=0,0,+VLOOKUP($A406,'по изворима и контима'!$A$12:R$499,COLUMN('по изворима и контима'!M:M),FALSE))</f>
        <v>0</v>
      </c>
    </row>
    <row r="407" spans="1:15" x14ac:dyDescent="0.25">
      <c r="A407">
        <f t="shared" si="446"/>
        <v>0</v>
      </c>
      <c r="B407">
        <f t="shared" si="431"/>
        <v>0</v>
      </c>
      <c r="C407" s="120">
        <f>IF(A407=0,0,+spisak!A$4)</f>
        <v>0</v>
      </c>
      <c r="D407">
        <f>IF(A407=0,0,+spisak!C$4)</f>
        <v>0</v>
      </c>
      <c r="E407" s="158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39">
        <f t="shared" ref="N407" si="449">+IF(A407=0,0,"2018")</f>
        <v>0</v>
      </c>
      <c r="O407" s="121">
        <f>IF(C407=0,0,+VLOOKUP($A407,'по изворима и контима'!$A$12:R$499,COLUMN('по изворима и контима'!N:N),FALSE))</f>
        <v>0</v>
      </c>
    </row>
    <row r="408" spans="1:15" x14ac:dyDescent="0.25">
      <c r="A408">
        <f t="shared" si="446"/>
        <v>0</v>
      </c>
      <c r="B408">
        <f t="shared" si="431"/>
        <v>0</v>
      </c>
      <c r="C408" s="120">
        <f>IF(A408=0,0,+spisak!A$4)</f>
        <v>0</v>
      </c>
      <c r="D408">
        <f>IF(A408=0,0,+spisak!C$4)</f>
        <v>0</v>
      </c>
      <c r="E408" s="158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39">
        <f t="shared" ref="N408" si="450">+IF(A408=0,0,"2019")</f>
        <v>0</v>
      </c>
      <c r="O408" s="121">
        <f>IF(C408=0,0,+VLOOKUP($A408,'по изворима и контима'!$A$12:R$499,COLUMN('по изворима и контима'!O:O),FALSE))</f>
        <v>0</v>
      </c>
    </row>
    <row r="409" spans="1:15" x14ac:dyDescent="0.25">
      <c r="A409">
        <f t="shared" si="446"/>
        <v>0</v>
      </c>
      <c r="B409">
        <f t="shared" si="431"/>
        <v>0</v>
      </c>
      <c r="C409" s="120">
        <f>IF(A409=0,0,+spisak!A$4)</f>
        <v>0</v>
      </c>
      <c r="D409">
        <f>IF(A409=0,0,+spisak!C$4)</f>
        <v>0</v>
      </c>
      <c r="E409" s="158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39">
        <f t="shared" ref="N409" si="451">+IF(A409=0,0,"nakon 2019")</f>
        <v>0</v>
      </c>
      <c r="O409" s="121">
        <f>IF(C409=0,0,+VLOOKUP($A409,'по изворима и контима'!$A$12:R$499,COLUMN('по изворима и контима'!P:P),FALSE))</f>
        <v>0</v>
      </c>
    </row>
    <row r="410" spans="1:15" x14ac:dyDescent="0.25">
      <c r="A410">
        <f>+IF(MAX(A$4:A407)&gt;=A$1,0,MAX(A$4:A407)+1)</f>
        <v>0</v>
      </c>
      <c r="B410">
        <f t="shared" si="431"/>
        <v>0</v>
      </c>
      <c r="C410" s="120">
        <f>IF(A410=0,0,+spisak!A$4)</f>
        <v>0</v>
      </c>
      <c r="D410">
        <f>IF(A410=0,0,+spisak!C$4)</f>
        <v>0</v>
      </c>
      <c r="E410" s="158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39">
        <f t="shared" ref="N410" si="452">+IF(A410=0,0,"do 2015")</f>
        <v>0</v>
      </c>
      <c r="O410" s="121">
        <f>IF(A410=0,0,+VLOOKUP($A410,'по изворима и контима'!$A$12:L$499,COLUMN('по изворима и контима'!J:J),FALSE))</f>
        <v>0</v>
      </c>
    </row>
    <row r="411" spans="1:15" x14ac:dyDescent="0.25">
      <c r="A411">
        <f>+A410</f>
        <v>0</v>
      </c>
      <c r="B411">
        <f t="shared" si="431"/>
        <v>0</v>
      </c>
      <c r="C411" s="120">
        <f>IF(A411=0,0,+spisak!A$4)</f>
        <v>0</v>
      </c>
      <c r="D411">
        <f>IF(A411=0,0,+spisak!C$4)</f>
        <v>0</v>
      </c>
      <c r="E411" s="158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39">
        <f t="shared" ref="N411" si="453">+IF(A411=0,0,"2016-plan")</f>
        <v>0</v>
      </c>
      <c r="O411" s="121">
        <f>IF(A411=0,0,+VLOOKUP($A411,'по изворима и контима'!$A$12:R$499,COLUMN('по изворима и контима'!K:K),FALSE))</f>
        <v>0</v>
      </c>
    </row>
    <row r="412" spans="1:15" x14ac:dyDescent="0.25">
      <c r="A412">
        <f t="shared" si="446"/>
        <v>0</v>
      </c>
      <c r="B412">
        <f t="shared" si="431"/>
        <v>0</v>
      </c>
      <c r="C412" s="120">
        <f>IF(A412=0,0,+spisak!A$4)</f>
        <v>0</v>
      </c>
      <c r="D412">
        <f>IF(A412=0,0,+spisak!C$4)</f>
        <v>0</v>
      </c>
      <c r="E412" s="158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39">
        <f t="shared" ref="N412" si="454">+IF(A412=0,0,"2016-procena")</f>
        <v>0</v>
      </c>
      <c r="O412" s="121">
        <f>IF(A412=0,0,+VLOOKUP($A412,'по изворима и контима'!$A$12:R$499,COLUMN('по изворима и контима'!L:L),FALSE))</f>
        <v>0</v>
      </c>
    </row>
    <row r="413" spans="1:15" x14ac:dyDescent="0.25">
      <c r="A413">
        <f t="shared" si="446"/>
        <v>0</v>
      </c>
      <c r="B413">
        <f t="shared" si="431"/>
        <v>0</v>
      </c>
      <c r="C413" s="120">
        <f>IF(A413=0,0,+spisak!A$4)</f>
        <v>0</v>
      </c>
      <c r="D413">
        <f>IF(A413=0,0,+spisak!C$4)</f>
        <v>0</v>
      </c>
      <c r="E413" s="158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39">
        <f t="shared" ref="N413" si="455">+IF(A413=0,0,"2017")</f>
        <v>0</v>
      </c>
      <c r="O413" s="121">
        <f>IF(A413=0,0,+VLOOKUP($A413,'по изворима и контима'!$A$12:R$499,COLUMN('по изворима и контима'!M:M),FALSE))</f>
        <v>0</v>
      </c>
    </row>
    <row r="414" spans="1:15" x14ac:dyDescent="0.25">
      <c r="A414">
        <f t="shared" si="446"/>
        <v>0</v>
      </c>
      <c r="B414">
        <f t="shared" si="431"/>
        <v>0</v>
      </c>
      <c r="C414" s="120">
        <f>IF(A414=0,0,+spisak!A$4)</f>
        <v>0</v>
      </c>
      <c r="D414">
        <f>IF(A414=0,0,+spisak!C$4)</f>
        <v>0</v>
      </c>
      <c r="E414" s="158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39">
        <f t="shared" ref="N414" si="456">+IF(A414=0,0,"2018")</f>
        <v>0</v>
      </c>
      <c r="O414" s="121">
        <f>IF(C414=0,0,+VLOOKUP($A414,'по изворима и контима'!$A$12:R$499,COLUMN('по изворима и контима'!N:N),FALSE))</f>
        <v>0</v>
      </c>
    </row>
    <row r="415" spans="1:15" x14ac:dyDescent="0.25">
      <c r="A415">
        <f t="shared" si="446"/>
        <v>0</v>
      </c>
      <c r="B415">
        <f t="shared" si="431"/>
        <v>0</v>
      </c>
      <c r="C415" s="120">
        <f>IF(A415=0,0,+spisak!A$4)</f>
        <v>0</v>
      </c>
      <c r="D415">
        <f>IF(A415=0,0,+spisak!C$4)</f>
        <v>0</v>
      </c>
      <c r="E415" s="158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39">
        <f t="shared" ref="N415" si="457">+IF(A415=0,0,"2019")</f>
        <v>0</v>
      </c>
      <c r="O415" s="121">
        <f>IF(C415=0,0,+VLOOKUP($A415,'по изворима и контима'!$A$12:R$499,COLUMN('по изворима и контима'!O:O),FALSE))</f>
        <v>0</v>
      </c>
    </row>
    <row r="416" spans="1:15" x14ac:dyDescent="0.25">
      <c r="A416">
        <f t="shared" si="446"/>
        <v>0</v>
      </c>
      <c r="B416">
        <f t="shared" si="431"/>
        <v>0</v>
      </c>
      <c r="C416" s="120">
        <f>IF(A416=0,0,+spisak!A$4)</f>
        <v>0</v>
      </c>
      <c r="D416">
        <f>IF(A416=0,0,+spisak!C$4)</f>
        <v>0</v>
      </c>
      <c r="E416" s="158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39">
        <f t="shared" ref="N416" si="458">+IF(A416=0,0,"nakon 2019")</f>
        <v>0</v>
      </c>
      <c r="O416" s="121">
        <f>IF(C416=0,0,+VLOOKUP($A416,'по изворима и контима'!$A$12:R$499,COLUMN('по изворима и контима'!P:P),FALSE))</f>
        <v>0</v>
      </c>
    </row>
    <row r="417" spans="1:15" x14ac:dyDescent="0.25">
      <c r="A417">
        <f>+IF(MAX(A$4:A414)&gt;=A$1,0,MAX(A$4:A414)+1)</f>
        <v>0</v>
      </c>
      <c r="B417">
        <f t="shared" si="431"/>
        <v>0</v>
      </c>
      <c r="C417" s="120">
        <f>IF(A417=0,0,+spisak!A$4)</f>
        <v>0</v>
      </c>
      <c r="D417">
        <f>IF(A417=0,0,+spisak!C$4)</f>
        <v>0</v>
      </c>
      <c r="E417" s="158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39">
        <f t="shared" ref="N417" si="459">+IF(A417=0,0,"do 2015")</f>
        <v>0</v>
      </c>
      <c r="O417" s="121">
        <f>IF(A417=0,0,+VLOOKUP($A417,'по изворима и контима'!$A$12:L$499,COLUMN('по изворима и контима'!J:J),FALSE))</f>
        <v>0</v>
      </c>
    </row>
    <row r="418" spans="1:15" x14ac:dyDescent="0.25">
      <c r="A418">
        <f t="shared" ref="A418:A423" si="460">+A417</f>
        <v>0</v>
      </c>
      <c r="B418">
        <f t="shared" si="431"/>
        <v>0</v>
      </c>
      <c r="C418" s="120">
        <f>IF(A418=0,0,+spisak!A$4)</f>
        <v>0</v>
      </c>
      <c r="D418">
        <f>IF(A418=0,0,+spisak!C$4)</f>
        <v>0</v>
      </c>
      <c r="E418" s="158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39">
        <f t="shared" ref="N418" si="461">+IF(A418=0,0,"2016-plan")</f>
        <v>0</v>
      </c>
      <c r="O418" s="121">
        <f>IF(A418=0,0,+VLOOKUP($A418,'по изворима и контима'!$A$12:R$499,COLUMN('по изворима и контима'!K:K),FALSE))</f>
        <v>0</v>
      </c>
    </row>
    <row r="419" spans="1:15" x14ac:dyDescent="0.25">
      <c r="A419">
        <f t="shared" si="460"/>
        <v>0</v>
      </c>
      <c r="B419">
        <f t="shared" si="431"/>
        <v>0</v>
      </c>
      <c r="C419" s="120">
        <f>IF(A419=0,0,+spisak!A$4)</f>
        <v>0</v>
      </c>
      <c r="D419">
        <f>IF(A419=0,0,+spisak!C$4)</f>
        <v>0</v>
      </c>
      <c r="E419" s="158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39">
        <f t="shared" ref="N419" si="462">+IF(A419=0,0,"2016-procena")</f>
        <v>0</v>
      </c>
      <c r="O419" s="121">
        <f>IF(A419=0,0,+VLOOKUP($A419,'по изворима и контима'!$A$12:R$499,COLUMN('по изворима и контима'!L:L),FALSE))</f>
        <v>0</v>
      </c>
    </row>
    <row r="420" spans="1:15" x14ac:dyDescent="0.25">
      <c r="A420">
        <f t="shared" si="460"/>
        <v>0</v>
      </c>
      <c r="B420">
        <f t="shared" si="431"/>
        <v>0</v>
      </c>
      <c r="C420" s="120">
        <f>IF(A420=0,0,+spisak!A$4)</f>
        <v>0</v>
      </c>
      <c r="D420">
        <f>IF(A420=0,0,+spisak!C$4)</f>
        <v>0</v>
      </c>
      <c r="E420" s="158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39">
        <f t="shared" ref="N420" si="463">+IF(A420=0,0,"2017")</f>
        <v>0</v>
      </c>
      <c r="O420" s="121">
        <f>IF(A420=0,0,+VLOOKUP($A420,'по изворима и контима'!$A$12:R$499,COLUMN('по изворима и контима'!M:M),FALSE))</f>
        <v>0</v>
      </c>
    </row>
    <row r="421" spans="1:15" x14ac:dyDescent="0.25">
      <c r="A421">
        <f t="shared" si="460"/>
        <v>0</v>
      </c>
      <c r="B421">
        <f t="shared" si="431"/>
        <v>0</v>
      </c>
      <c r="C421" s="120">
        <f>IF(A421=0,0,+spisak!A$4)</f>
        <v>0</v>
      </c>
      <c r="D421">
        <f>IF(A421=0,0,+spisak!C$4)</f>
        <v>0</v>
      </c>
      <c r="E421" s="158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39">
        <f t="shared" ref="N421" si="464">+IF(A421=0,0,"2018")</f>
        <v>0</v>
      </c>
      <c r="O421" s="121">
        <f>IF(C421=0,0,+VLOOKUP($A421,'по изворима и контима'!$A$12:R$499,COLUMN('по изворима и контима'!N:N),FALSE))</f>
        <v>0</v>
      </c>
    </row>
    <row r="422" spans="1:15" x14ac:dyDescent="0.25">
      <c r="A422">
        <f t="shared" si="460"/>
        <v>0</v>
      </c>
      <c r="B422">
        <f t="shared" si="431"/>
        <v>0</v>
      </c>
      <c r="C422" s="120">
        <f>IF(A422=0,0,+spisak!A$4)</f>
        <v>0</v>
      </c>
      <c r="D422">
        <f>IF(A422=0,0,+spisak!C$4)</f>
        <v>0</v>
      </c>
      <c r="E422" s="158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39">
        <f t="shared" ref="N422" si="465">+IF(A422=0,0,"2019")</f>
        <v>0</v>
      </c>
      <c r="O422" s="121">
        <f>IF(C422=0,0,+VLOOKUP($A422,'по изворима и контима'!$A$12:R$499,COLUMN('по изворима и контима'!O:O),FALSE))</f>
        <v>0</v>
      </c>
    </row>
    <row r="423" spans="1:15" x14ac:dyDescent="0.25">
      <c r="A423">
        <f t="shared" si="460"/>
        <v>0</v>
      </c>
      <c r="B423">
        <f t="shared" si="431"/>
        <v>0</v>
      </c>
      <c r="C423" s="120">
        <f>IF(A423=0,0,+spisak!A$4)</f>
        <v>0</v>
      </c>
      <c r="D423">
        <f>IF(A423=0,0,+spisak!C$4)</f>
        <v>0</v>
      </c>
      <c r="E423" s="158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39">
        <f t="shared" ref="N423" si="466">+IF(A423=0,0,"nakon 2019")</f>
        <v>0</v>
      </c>
      <c r="O423" s="121">
        <f>IF(C423=0,0,+VLOOKUP($A423,'по изворима и контима'!$A$12:R$499,COLUMN('по изворима и контима'!P:P),FALSE))</f>
        <v>0</v>
      </c>
    </row>
    <row r="424" spans="1:15" x14ac:dyDescent="0.25">
      <c r="A424">
        <f>+IF(ISBLANK('по изворима и контима'!D432)=TRUE,0,1)</f>
        <v>0</v>
      </c>
      <c r="B424">
        <f t="shared" si="431"/>
        <v>0</v>
      </c>
      <c r="C424" s="120">
        <f>IF(A424=0,0,+spisak!A$4)</f>
        <v>0</v>
      </c>
      <c r="D424">
        <f>IF(A424=0,0,+spisak!C$4)</f>
        <v>0</v>
      </c>
      <c r="E424" s="158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39">
        <f t="shared" ref="N424" si="467">+IF(A424=0,0,"do 2015")</f>
        <v>0</v>
      </c>
      <c r="O424" s="121">
        <f>IF(A424=0,0,+VLOOKUP($A424,'по изворима и контима'!$A$12:L$499,COLUMN('по изворима и контима'!J:J),FALSE))</f>
        <v>0</v>
      </c>
    </row>
    <row r="425" spans="1:15" x14ac:dyDescent="0.25">
      <c r="A425">
        <f t="shared" ref="A425:A430" si="468">+A424</f>
        <v>0</v>
      </c>
      <c r="B425">
        <f t="shared" si="431"/>
        <v>0</v>
      </c>
      <c r="C425" s="120">
        <f>IF(A425=0,0,+spisak!A$4)</f>
        <v>0</v>
      </c>
      <c r="D425">
        <f>IF(A425=0,0,+spisak!C$4)</f>
        <v>0</v>
      </c>
      <c r="E425" s="158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39">
        <f t="shared" ref="N425" si="469">+IF(A425=0,0,"2016-plan")</f>
        <v>0</v>
      </c>
      <c r="O425" s="121">
        <f>IF(A425=0,0,+VLOOKUP($A425,'по изворима и контима'!$A$12:R$499,COLUMN('по изворима и контима'!K:K),FALSE))</f>
        <v>0</v>
      </c>
    </row>
    <row r="426" spans="1:15" x14ac:dyDescent="0.25">
      <c r="A426">
        <f t="shared" si="468"/>
        <v>0</v>
      </c>
      <c r="B426">
        <f t="shared" si="431"/>
        <v>0</v>
      </c>
      <c r="C426" s="120">
        <f>IF(A426=0,0,+spisak!A$4)</f>
        <v>0</v>
      </c>
      <c r="D426">
        <f>IF(A426=0,0,+spisak!C$4)</f>
        <v>0</v>
      </c>
      <c r="E426" s="158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39">
        <f t="shared" ref="N426" si="470">+IF(A426=0,0,"2016-procena")</f>
        <v>0</v>
      </c>
      <c r="O426" s="121">
        <f>IF(A426=0,0,+VLOOKUP($A426,'по изворима и контима'!$A$12:R$499,COLUMN('по изворима и контима'!L:L),FALSE))</f>
        <v>0</v>
      </c>
    </row>
    <row r="427" spans="1:15" x14ac:dyDescent="0.25">
      <c r="A427">
        <f t="shared" si="468"/>
        <v>0</v>
      </c>
      <c r="B427">
        <f t="shared" si="431"/>
        <v>0</v>
      </c>
      <c r="C427" s="120">
        <f>IF(A427=0,0,+spisak!A$4)</f>
        <v>0</v>
      </c>
      <c r="D427">
        <f>IF(A427=0,0,+spisak!C$4)</f>
        <v>0</v>
      </c>
      <c r="E427" s="158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39">
        <f t="shared" ref="N427" si="471">+IF(A427=0,0,"2017")</f>
        <v>0</v>
      </c>
      <c r="O427" s="121">
        <f>IF(A427=0,0,+VLOOKUP($A427,'по изворима и контима'!$A$12:R$499,COLUMN('по изворима и контима'!M:M),FALSE))</f>
        <v>0</v>
      </c>
    </row>
    <row r="428" spans="1:15" x14ac:dyDescent="0.25">
      <c r="A428">
        <f t="shared" si="468"/>
        <v>0</v>
      </c>
      <c r="B428">
        <f t="shared" si="431"/>
        <v>0</v>
      </c>
      <c r="C428" s="120">
        <f>IF(A428=0,0,+spisak!A$4)</f>
        <v>0</v>
      </c>
      <c r="D428">
        <f>IF(A428=0,0,+spisak!C$4)</f>
        <v>0</v>
      </c>
      <c r="E428" s="158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39">
        <f t="shared" ref="N428" si="472">+IF(A428=0,0,"2018")</f>
        <v>0</v>
      </c>
      <c r="O428" s="121">
        <f>IF(C428=0,0,+VLOOKUP($A428,'по изворима и контима'!$A$12:R$499,COLUMN('по изворима и контима'!N:N),FALSE))</f>
        <v>0</v>
      </c>
    </row>
    <row r="429" spans="1:15" x14ac:dyDescent="0.25">
      <c r="A429">
        <f t="shared" si="468"/>
        <v>0</v>
      </c>
      <c r="B429">
        <f t="shared" si="431"/>
        <v>0</v>
      </c>
      <c r="C429" s="120">
        <f>IF(A429=0,0,+spisak!A$4)</f>
        <v>0</v>
      </c>
      <c r="D429">
        <f>IF(A429=0,0,+spisak!C$4)</f>
        <v>0</v>
      </c>
      <c r="E429" s="158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39">
        <f t="shared" ref="N429" si="473">+IF(A429=0,0,"2019")</f>
        <v>0</v>
      </c>
      <c r="O429" s="121">
        <f>IF(C429=0,0,+VLOOKUP($A429,'по изворима и контима'!$A$12:R$499,COLUMN('по изворима и контима'!O:O),FALSE))</f>
        <v>0</v>
      </c>
    </row>
    <row r="430" spans="1:15" x14ac:dyDescent="0.25">
      <c r="A430">
        <f t="shared" si="468"/>
        <v>0</v>
      </c>
      <c r="B430">
        <f t="shared" si="431"/>
        <v>0</v>
      </c>
      <c r="C430" s="120">
        <f>IF(A430=0,0,+spisak!A$4)</f>
        <v>0</v>
      </c>
      <c r="D430">
        <f>IF(A430=0,0,+spisak!C$4)</f>
        <v>0</v>
      </c>
      <c r="E430" s="158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39">
        <f t="shared" ref="N430" si="474">+IF(A430=0,0,"nakon 2019")</f>
        <v>0</v>
      </c>
      <c r="O430" s="121">
        <f>IF(C430=0,0,+VLOOKUP($A430,'по изворима и контима'!$A$12:R$499,COLUMN('по изворима и контима'!P:P),FALSE))</f>
        <v>0</v>
      </c>
    </row>
    <row r="431" spans="1:15" x14ac:dyDescent="0.25">
      <c r="A431">
        <f>+IF(MAX(A$4:A428)&gt;=A$1,0,MAX(A$4:A428)+1)</f>
        <v>0</v>
      </c>
      <c r="B431">
        <f t="shared" si="431"/>
        <v>0</v>
      </c>
      <c r="C431" s="120">
        <f>IF(A431=0,0,+spisak!A$4)</f>
        <v>0</v>
      </c>
      <c r="D431">
        <f>IF(A431=0,0,+spisak!C$4)</f>
        <v>0</v>
      </c>
      <c r="E431" s="158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39">
        <f t="shared" ref="N431" si="475">+IF(A431=0,0,"do 2015")</f>
        <v>0</v>
      </c>
      <c r="O431" s="121">
        <f>IF(A431=0,0,+VLOOKUP($A431,'по изворима и контима'!$A$12:L$499,COLUMN('по изворима и контима'!J:J),FALSE))</f>
        <v>0</v>
      </c>
    </row>
    <row r="432" spans="1:15" x14ac:dyDescent="0.25">
      <c r="A432">
        <f>+A431</f>
        <v>0</v>
      </c>
      <c r="B432">
        <f t="shared" si="431"/>
        <v>0</v>
      </c>
      <c r="C432" s="120">
        <f>IF(A432=0,0,+spisak!A$4)</f>
        <v>0</v>
      </c>
      <c r="D432">
        <f>IF(A432=0,0,+spisak!C$4)</f>
        <v>0</v>
      </c>
      <c r="E432" s="158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39">
        <f t="shared" ref="N432" si="476">+IF(A432=0,0,"2016-plan")</f>
        <v>0</v>
      </c>
      <c r="O432" s="121">
        <f>IF(A432=0,0,+VLOOKUP($A432,'по изворима и контима'!$A$12:R$499,COLUMN('по изворима и контима'!K:K),FALSE))</f>
        <v>0</v>
      </c>
    </row>
    <row r="433" spans="1:15" x14ac:dyDescent="0.25">
      <c r="A433">
        <f t="shared" ref="A433:A444" si="477">+A432</f>
        <v>0</v>
      </c>
      <c r="B433">
        <f t="shared" si="431"/>
        <v>0</v>
      </c>
      <c r="C433" s="120">
        <f>IF(A433=0,0,+spisak!A$4)</f>
        <v>0</v>
      </c>
      <c r="D433">
        <f>IF(A433=0,0,+spisak!C$4)</f>
        <v>0</v>
      </c>
      <c r="E433" s="158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39">
        <f t="shared" ref="N433" si="478">+IF(A433=0,0,"2016-procena")</f>
        <v>0</v>
      </c>
      <c r="O433" s="121">
        <f>IF(A433=0,0,+VLOOKUP($A433,'по изворима и контима'!$A$12:R$499,COLUMN('по изворима и контима'!L:L),FALSE))</f>
        <v>0</v>
      </c>
    </row>
    <row r="434" spans="1:15" x14ac:dyDescent="0.25">
      <c r="A434">
        <f t="shared" si="477"/>
        <v>0</v>
      </c>
      <c r="B434">
        <f t="shared" si="431"/>
        <v>0</v>
      </c>
      <c r="C434" s="120">
        <f>IF(A434=0,0,+spisak!A$4)</f>
        <v>0</v>
      </c>
      <c r="D434">
        <f>IF(A434=0,0,+spisak!C$4)</f>
        <v>0</v>
      </c>
      <c r="E434" s="158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39">
        <f t="shared" ref="N434" si="479">+IF(A434=0,0,"2017")</f>
        <v>0</v>
      </c>
      <c r="O434" s="121">
        <f>IF(A434=0,0,+VLOOKUP($A434,'по изворима и контима'!$A$12:R$499,COLUMN('по изворима и контима'!M:M),FALSE))</f>
        <v>0</v>
      </c>
    </row>
    <row r="435" spans="1:15" x14ac:dyDescent="0.25">
      <c r="A435">
        <f t="shared" si="477"/>
        <v>0</v>
      </c>
      <c r="B435">
        <f t="shared" si="431"/>
        <v>0</v>
      </c>
      <c r="C435" s="120">
        <f>IF(A435=0,0,+spisak!A$4)</f>
        <v>0</v>
      </c>
      <c r="D435">
        <f>IF(A435=0,0,+spisak!C$4)</f>
        <v>0</v>
      </c>
      <c r="E435" s="158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39">
        <f t="shared" ref="N435" si="480">+IF(A435=0,0,"2018")</f>
        <v>0</v>
      </c>
      <c r="O435" s="121">
        <f>IF(C435=0,0,+VLOOKUP($A435,'по изворима и контима'!$A$12:R$499,COLUMN('по изворима и контима'!N:N),FALSE))</f>
        <v>0</v>
      </c>
    </row>
    <row r="436" spans="1:15" x14ac:dyDescent="0.25">
      <c r="A436">
        <f t="shared" si="477"/>
        <v>0</v>
      </c>
      <c r="B436">
        <f t="shared" si="431"/>
        <v>0</v>
      </c>
      <c r="C436" s="120">
        <f>IF(A436=0,0,+spisak!A$4)</f>
        <v>0</v>
      </c>
      <c r="D436">
        <f>IF(A436=0,0,+spisak!C$4)</f>
        <v>0</v>
      </c>
      <c r="E436" s="158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39">
        <f t="shared" ref="N436" si="481">+IF(A436=0,0,"2019")</f>
        <v>0</v>
      </c>
      <c r="O436" s="121">
        <f>IF(C436=0,0,+VLOOKUP($A436,'по изворима и контима'!$A$12:R$499,COLUMN('по изворима и контима'!O:O),FALSE))</f>
        <v>0</v>
      </c>
    </row>
    <row r="437" spans="1:15" x14ac:dyDescent="0.25">
      <c r="A437">
        <f t="shared" si="477"/>
        <v>0</v>
      </c>
      <c r="B437">
        <f t="shared" si="431"/>
        <v>0</v>
      </c>
      <c r="C437" s="120">
        <f>IF(A437=0,0,+spisak!A$4)</f>
        <v>0</v>
      </c>
      <c r="D437">
        <f>IF(A437=0,0,+spisak!C$4)</f>
        <v>0</v>
      </c>
      <c r="E437" s="158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39">
        <f t="shared" ref="N437" si="482">+IF(A437=0,0,"nakon 2019")</f>
        <v>0</v>
      </c>
      <c r="O437" s="121">
        <f>IF(C437=0,0,+VLOOKUP($A437,'по изворима и контима'!$A$12:R$499,COLUMN('по изворима и контима'!P:P),FALSE))</f>
        <v>0</v>
      </c>
    </row>
    <row r="438" spans="1:15" x14ac:dyDescent="0.25">
      <c r="A438">
        <f>+IF(MAX(A$4:A435)&gt;=A$1,0,MAX(A$4:A435)+1)</f>
        <v>0</v>
      </c>
      <c r="B438">
        <f t="shared" si="431"/>
        <v>0</v>
      </c>
      <c r="C438" s="120">
        <f>IF(A438=0,0,+spisak!A$4)</f>
        <v>0</v>
      </c>
      <c r="D438">
        <f>IF(A438=0,0,+spisak!C$4)</f>
        <v>0</v>
      </c>
      <c r="E438" s="158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39">
        <f t="shared" ref="N438" si="483">+IF(A438=0,0,"do 2015")</f>
        <v>0</v>
      </c>
      <c r="O438" s="121">
        <f>IF(A438=0,0,+VLOOKUP($A438,'по изворима и контима'!$A$12:L$499,COLUMN('по изворима и контима'!J:J),FALSE))</f>
        <v>0</v>
      </c>
    </row>
    <row r="439" spans="1:15" x14ac:dyDescent="0.25">
      <c r="A439">
        <f>+A438</f>
        <v>0</v>
      </c>
      <c r="B439">
        <f t="shared" si="431"/>
        <v>0</v>
      </c>
      <c r="C439" s="120">
        <f>IF(A439=0,0,+spisak!A$4)</f>
        <v>0</v>
      </c>
      <c r="D439">
        <f>IF(A439=0,0,+spisak!C$4)</f>
        <v>0</v>
      </c>
      <c r="E439" s="158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39">
        <f t="shared" ref="N439" si="484">+IF(A439=0,0,"2016-plan")</f>
        <v>0</v>
      </c>
      <c r="O439" s="121">
        <f>IF(A439=0,0,+VLOOKUP($A439,'по изворима и контима'!$A$12:R$499,COLUMN('по изворима и контима'!K:K),FALSE))</f>
        <v>0</v>
      </c>
    </row>
    <row r="440" spans="1:15" x14ac:dyDescent="0.25">
      <c r="A440">
        <f t="shared" si="477"/>
        <v>0</v>
      </c>
      <c r="B440">
        <f t="shared" si="431"/>
        <v>0</v>
      </c>
      <c r="C440" s="120">
        <f>IF(A440=0,0,+spisak!A$4)</f>
        <v>0</v>
      </c>
      <c r="D440">
        <f>IF(A440=0,0,+spisak!C$4)</f>
        <v>0</v>
      </c>
      <c r="E440" s="158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39">
        <f t="shared" ref="N440" si="485">+IF(A440=0,0,"2016-procena")</f>
        <v>0</v>
      </c>
      <c r="O440" s="121">
        <f>IF(A440=0,0,+VLOOKUP($A440,'по изворима и контима'!$A$12:R$499,COLUMN('по изворима и контима'!L:L),FALSE))</f>
        <v>0</v>
      </c>
    </row>
    <row r="441" spans="1:15" x14ac:dyDescent="0.25">
      <c r="A441">
        <f t="shared" si="477"/>
        <v>0</v>
      </c>
      <c r="B441">
        <f t="shared" si="431"/>
        <v>0</v>
      </c>
      <c r="C441" s="120">
        <f>IF(A441=0,0,+spisak!A$4)</f>
        <v>0</v>
      </c>
      <c r="D441">
        <f>IF(A441=0,0,+spisak!C$4)</f>
        <v>0</v>
      </c>
      <c r="E441" s="158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39">
        <f t="shared" ref="N441" si="486">+IF(A441=0,0,"2017")</f>
        <v>0</v>
      </c>
      <c r="O441" s="121">
        <f>IF(A441=0,0,+VLOOKUP($A441,'по изворима и контима'!$A$12:R$499,COLUMN('по изворима и контима'!M:M),FALSE))</f>
        <v>0</v>
      </c>
    </row>
    <row r="442" spans="1:15" x14ac:dyDescent="0.25">
      <c r="A442">
        <f t="shared" si="477"/>
        <v>0</v>
      </c>
      <c r="B442">
        <f t="shared" si="431"/>
        <v>0</v>
      </c>
      <c r="C442" s="120">
        <f>IF(A442=0,0,+spisak!A$4)</f>
        <v>0</v>
      </c>
      <c r="D442">
        <f>IF(A442=0,0,+spisak!C$4)</f>
        <v>0</v>
      </c>
      <c r="E442" s="158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39">
        <f t="shared" ref="N442" si="487">+IF(A442=0,0,"2018")</f>
        <v>0</v>
      </c>
      <c r="O442" s="121">
        <f>IF(C442=0,0,+VLOOKUP($A442,'по изворима и контима'!$A$12:R$499,COLUMN('по изворима и контима'!N:N),FALSE))</f>
        <v>0</v>
      </c>
    </row>
    <row r="443" spans="1:15" x14ac:dyDescent="0.25">
      <c r="A443">
        <f t="shared" si="477"/>
        <v>0</v>
      </c>
      <c r="B443">
        <f t="shared" si="431"/>
        <v>0</v>
      </c>
      <c r="C443" s="120">
        <f>IF(A443=0,0,+spisak!A$4)</f>
        <v>0</v>
      </c>
      <c r="D443">
        <f>IF(A443=0,0,+spisak!C$4)</f>
        <v>0</v>
      </c>
      <c r="E443" s="158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39">
        <f t="shared" ref="N443" si="488">+IF(A443=0,0,"2019")</f>
        <v>0</v>
      </c>
      <c r="O443" s="121">
        <f>IF(C443=0,0,+VLOOKUP($A443,'по изворима и контима'!$A$12:R$499,COLUMN('по изворима и контима'!O:O),FALSE))</f>
        <v>0</v>
      </c>
    </row>
    <row r="444" spans="1:15" x14ac:dyDescent="0.25">
      <c r="A444">
        <f t="shared" si="477"/>
        <v>0</v>
      </c>
      <c r="B444">
        <f t="shared" si="431"/>
        <v>0</v>
      </c>
      <c r="C444" s="120">
        <f>IF(A444=0,0,+spisak!A$4)</f>
        <v>0</v>
      </c>
      <c r="D444">
        <f>IF(A444=0,0,+spisak!C$4)</f>
        <v>0</v>
      </c>
      <c r="E444" s="158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39">
        <f t="shared" ref="N444" si="489">+IF(A444=0,0,"nakon 2019")</f>
        <v>0</v>
      </c>
      <c r="O444" s="121">
        <f>IF(C444=0,0,+VLOOKUP($A444,'по изворима и контима'!$A$12:R$499,COLUMN('по изворима и контима'!P:P),FALSE))</f>
        <v>0</v>
      </c>
    </row>
    <row r="445" spans="1:15" x14ac:dyDescent="0.25">
      <c r="A445">
        <f>+IF(MAX(A$4:A442)&gt;=A$1,0,MAX(A$4:A442)+1)</f>
        <v>0</v>
      </c>
      <c r="B445">
        <f t="shared" si="431"/>
        <v>0</v>
      </c>
      <c r="C445" s="120">
        <f>IF(A445=0,0,+spisak!A$4)</f>
        <v>0</v>
      </c>
      <c r="D445">
        <f>IF(A445=0,0,+spisak!C$4)</f>
        <v>0</v>
      </c>
      <c r="E445" s="158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39">
        <f t="shared" ref="N445" si="490">+IF(A445=0,0,"do 2015")</f>
        <v>0</v>
      </c>
      <c r="O445" s="121">
        <f>IF(A445=0,0,+VLOOKUP($A445,'по изворима и контима'!$A$12:L$499,COLUMN('по изворима и контима'!J:J),FALSE))</f>
        <v>0</v>
      </c>
    </row>
    <row r="446" spans="1:15" x14ac:dyDescent="0.25">
      <c r="A446">
        <f t="shared" ref="A446:A451" si="491">+A445</f>
        <v>0</v>
      </c>
      <c r="B446">
        <f t="shared" si="431"/>
        <v>0</v>
      </c>
      <c r="C446" s="120">
        <f>IF(A446=0,0,+spisak!A$4)</f>
        <v>0</v>
      </c>
      <c r="D446">
        <f>IF(A446=0,0,+spisak!C$4)</f>
        <v>0</v>
      </c>
      <c r="E446" s="158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39">
        <f t="shared" ref="N446" si="492">+IF(A446=0,0,"2016-plan")</f>
        <v>0</v>
      </c>
      <c r="O446" s="121">
        <f>IF(A446=0,0,+VLOOKUP($A446,'по изворима и контима'!$A$12:R$499,COLUMN('по изворима и контима'!K:K),FALSE))</f>
        <v>0</v>
      </c>
    </row>
    <row r="447" spans="1:15" x14ac:dyDescent="0.25">
      <c r="A447">
        <f t="shared" si="491"/>
        <v>0</v>
      </c>
      <c r="B447">
        <f t="shared" si="431"/>
        <v>0</v>
      </c>
      <c r="C447" s="120">
        <f>IF(A447=0,0,+spisak!A$4)</f>
        <v>0</v>
      </c>
      <c r="D447">
        <f>IF(A447=0,0,+spisak!C$4)</f>
        <v>0</v>
      </c>
      <c r="E447" s="158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39">
        <f t="shared" ref="N447" si="493">+IF(A447=0,0,"2016-procena")</f>
        <v>0</v>
      </c>
      <c r="O447" s="121">
        <f>IF(A447=0,0,+VLOOKUP($A447,'по изворима и контима'!$A$12:R$499,COLUMN('по изворима и контима'!L:L),FALSE))</f>
        <v>0</v>
      </c>
    </row>
    <row r="448" spans="1:15" x14ac:dyDescent="0.25">
      <c r="A448">
        <f t="shared" si="491"/>
        <v>0</v>
      </c>
      <c r="B448">
        <f t="shared" si="431"/>
        <v>0</v>
      </c>
      <c r="C448" s="120">
        <f>IF(A448=0,0,+spisak!A$4)</f>
        <v>0</v>
      </c>
      <c r="D448">
        <f>IF(A448=0,0,+spisak!C$4)</f>
        <v>0</v>
      </c>
      <c r="E448" s="158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39">
        <f t="shared" ref="N448" si="494">+IF(A448=0,0,"2017")</f>
        <v>0</v>
      </c>
      <c r="O448" s="121">
        <f>IF(A448=0,0,+VLOOKUP($A448,'по изворима и контима'!$A$12:R$499,COLUMN('по изворима и контима'!M:M),FALSE))</f>
        <v>0</v>
      </c>
    </row>
    <row r="449" spans="1:15" x14ac:dyDescent="0.25">
      <c r="A449">
        <f t="shared" si="491"/>
        <v>0</v>
      </c>
      <c r="B449">
        <f t="shared" si="431"/>
        <v>0</v>
      </c>
      <c r="C449" s="120">
        <f>IF(A449=0,0,+spisak!A$4)</f>
        <v>0</v>
      </c>
      <c r="D449">
        <f>IF(A449=0,0,+spisak!C$4)</f>
        <v>0</v>
      </c>
      <c r="E449" s="158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39">
        <f t="shared" ref="N449" si="495">+IF(A449=0,0,"2018")</f>
        <v>0</v>
      </c>
      <c r="O449" s="121">
        <f>IF(C449=0,0,+VLOOKUP($A449,'по изворима и контима'!$A$12:R$499,COLUMN('по изворима и контима'!N:N),FALSE))</f>
        <v>0</v>
      </c>
    </row>
    <row r="450" spans="1:15" x14ac:dyDescent="0.25">
      <c r="A450">
        <f t="shared" si="491"/>
        <v>0</v>
      </c>
      <c r="B450">
        <f t="shared" si="431"/>
        <v>0</v>
      </c>
      <c r="C450" s="120">
        <f>IF(A450=0,0,+spisak!A$4)</f>
        <v>0</v>
      </c>
      <c r="D450">
        <f>IF(A450=0,0,+spisak!C$4)</f>
        <v>0</v>
      </c>
      <c r="E450" s="158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39">
        <f t="shared" ref="N450" si="496">+IF(A450=0,0,"2019")</f>
        <v>0</v>
      </c>
      <c r="O450" s="121">
        <f>IF(C450=0,0,+VLOOKUP($A450,'по изворима и контима'!$A$12:R$499,COLUMN('по изворима и контима'!O:O),FALSE))</f>
        <v>0</v>
      </c>
    </row>
    <row r="451" spans="1:15" x14ac:dyDescent="0.25">
      <c r="A451">
        <f t="shared" si="491"/>
        <v>0</v>
      </c>
      <c r="B451">
        <f t="shared" si="431"/>
        <v>0</v>
      </c>
      <c r="C451" s="120">
        <f>IF(A451=0,0,+spisak!A$4)</f>
        <v>0</v>
      </c>
      <c r="D451">
        <f>IF(A451=0,0,+spisak!C$4)</f>
        <v>0</v>
      </c>
      <c r="E451" s="158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39">
        <f t="shared" ref="N451" si="497">+IF(A451=0,0,"nakon 2019")</f>
        <v>0</v>
      </c>
      <c r="O451" s="121">
        <f>IF(C451=0,0,+VLOOKUP($A451,'по изворима и контима'!$A$12:R$499,COLUMN('по изворима и контима'!P:P),FALSE))</f>
        <v>0</v>
      </c>
    </row>
    <row r="452" spans="1:15" x14ac:dyDescent="0.25">
      <c r="A452">
        <f>+IF(ISBLANK('по изворима и контима'!D460)=TRUE,0,1)</f>
        <v>0</v>
      </c>
      <c r="B452">
        <f t="shared" si="431"/>
        <v>0</v>
      </c>
      <c r="C452" s="120">
        <f>IF(A452=0,0,+spisak!A$4)</f>
        <v>0</v>
      </c>
      <c r="D452">
        <f>IF(A452=0,0,+spisak!C$4)</f>
        <v>0</v>
      </c>
      <c r="E452" s="158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39">
        <f t="shared" ref="N452" si="498">+IF(A452=0,0,"do 2015")</f>
        <v>0</v>
      </c>
      <c r="O452" s="121">
        <f>IF(A452=0,0,+VLOOKUP($A452,'по изворима и контима'!$A$12:L$499,COLUMN('по изворима и контима'!J:J),FALSE))</f>
        <v>0</v>
      </c>
    </row>
    <row r="453" spans="1:15" x14ac:dyDescent="0.25">
      <c r="A453">
        <f t="shared" ref="A453:A458" si="499">+A452</f>
        <v>0</v>
      </c>
      <c r="B453">
        <f t="shared" si="431"/>
        <v>0</v>
      </c>
      <c r="C453" s="120">
        <f>IF(A453=0,0,+spisak!A$4)</f>
        <v>0</v>
      </c>
      <c r="D453">
        <f>IF(A453=0,0,+spisak!C$4)</f>
        <v>0</v>
      </c>
      <c r="E453" s="158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39">
        <f t="shared" ref="N453" si="500">+IF(A453=0,0,"2016-plan")</f>
        <v>0</v>
      </c>
      <c r="O453" s="121">
        <f>IF(A453=0,0,+VLOOKUP($A453,'по изворима и контима'!$A$12:R$499,COLUMN('по изворима и контима'!K:K),FALSE))</f>
        <v>0</v>
      </c>
    </row>
    <row r="454" spans="1:15" x14ac:dyDescent="0.25">
      <c r="A454">
        <f t="shared" si="499"/>
        <v>0</v>
      </c>
      <c r="B454">
        <f t="shared" si="431"/>
        <v>0</v>
      </c>
      <c r="C454" s="120">
        <f>IF(A454=0,0,+spisak!A$4)</f>
        <v>0</v>
      </c>
      <c r="D454">
        <f>IF(A454=0,0,+spisak!C$4)</f>
        <v>0</v>
      </c>
      <c r="E454" s="158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39">
        <f t="shared" ref="N454" si="501">+IF(A454=0,0,"2016-procena")</f>
        <v>0</v>
      </c>
      <c r="O454" s="121">
        <f>IF(A454=0,0,+VLOOKUP($A454,'по изворима и контима'!$A$12:R$499,COLUMN('по изворима и контима'!L:L),FALSE))</f>
        <v>0</v>
      </c>
    </row>
    <row r="455" spans="1:15" x14ac:dyDescent="0.25">
      <c r="A455">
        <f t="shared" si="499"/>
        <v>0</v>
      </c>
      <c r="B455">
        <f t="shared" si="431"/>
        <v>0</v>
      </c>
      <c r="C455" s="120">
        <f>IF(A455=0,0,+spisak!A$4)</f>
        <v>0</v>
      </c>
      <c r="D455">
        <f>IF(A455=0,0,+spisak!C$4)</f>
        <v>0</v>
      </c>
      <c r="E455" s="158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39">
        <f t="shared" ref="N455" si="502">+IF(A455=0,0,"2017")</f>
        <v>0</v>
      </c>
      <c r="O455" s="121">
        <f>IF(A455=0,0,+VLOOKUP($A455,'по изворима и контима'!$A$12:R$499,COLUMN('по изворима и контима'!M:M),FALSE))</f>
        <v>0</v>
      </c>
    </row>
    <row r="456" spans="1:15" x14ac:dyDescent="0.25">
      <c r="A456">
        <f t="shared" si="499"/>
        <v>0</v>
      </c>
      <c r="B456">
        <f t="shared" ref="B456:B519" si="503">+IF(A456&gt;0,+B455+1,0)</f>
        <v>0</v>
      </c>
      <c r="C456" s="120">
        <f>IF(A456=0,0,+spisak!A$4)</f>
        <v>0</v>
      </c>
      <c r="D456">
        <f>IF(A456=0,0,+spisak!C$4)</f>
        <v>0</v>
      </c>
      <c r="E456" s="158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39">
        <f t="shared" ref="N456" si="504">+IF(A456=0,0,"2018")</f>
        <v>0</v>
      </c>
      <c r="O456" s="121">
        <f>IF(C456=0,0,+VLOOKUP($A456,'по изворима и контима'!$A$12:R$499,COLUMN('по изворима и контима'!N:N),FALSE))</f>
        <v>0</v>
      </c>
    </row>
    <row r="457" spans="1:15" x14ac:dyDescent="0.25">
      <c r="A457">
        <f t="shared" si="499"/>
        <v>0</v>
      </c>
      <c r="B457">
        <f t="shared" si="503"/>
        <v>0</v>
      </c>
      <c r="C457" s="120">
        <f>IF(A457=0,0,+spisak!A$4)</f>
        <v>0</v>
      </c>
      <c r="D457">
        <f>IF(A457=0,0,+spisak!C$4)</f>
        <v>0</v>
      </c>
      <c r="E457" s="158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39">
        <f t="shared" ref="N457" si="505">+IF(A457=0,0,"2019")</f>
        <v>0</v>
      </c>
      <c r="O457" s="121">
        <f>IF(C457=0,0,+VLOOKUP($A457,'по изворима и контима'!$A$12:R$499,COLUMN('по изворима и контима'!O:O),FALSE))</f>
        <v>0</v>
      </c>
    </row>
    <row r="458" spans="1:15" x14ac:dyDescent="0.25">
      <c r="A458">
        <f t="shared" si="499"/>
        <v>0</v>
      </c>
      <c r="B458">
        <f t="shared" si="503"/>
        <v>0</v>
      </c>
      <c r="C458" s="120">
        <f>IF(A458=0,0,+spisak!A$4)</f>
        <v>0</v>
      </c>
      <c r="D458">
        <f>IF(A458=0,0,+spisak!C$4)</f>
        <v>0</v>
      </c>
      <c r="E458" s="158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39">
        <f t="shared" ref="N458" si="506">+IF(A458=0,0,"nakon 2019")</f>
        <v>0</v>
      </c>
      <c r="O458" s="121">
        <f>IF(C458=0,0,+VLOOKUP($A458,'по изворима и контима'!$A$12:R$499,COLUMN('по изворима и контима'!P:P),FALSE))</f>
        <v>0</v>
      </c>
    </row>
    <row r="459" spans="1:15" x14ac:dyDescent="0.25">
      <c r="A459">
        <f>+IF(MAX(A$4:A456)&gt;=A$1,0,MAX(A$4:A456)+1)</f>
        <v>0</v>
      </c>
      <c r="B459">
        <f t="shared" si="503"/>
        <v>0</v>
      </c>
      <c r="C459" s="120">
        <f>IF(A459=0,0,+spisak!A$4)</f>
        <v>0</v>
      </c>
      <c r="D459">
        <f>IF(A459=0,0,+spisak!C$4)</f>
        <v>0</v>
      </c>
      <c r="E459" s="158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39">
        <f t="shared" ref="N459" si="507">+IF(A459=0,0,"do 2015")</f>
        <v>0</v>
      </c>
      <c r="O459" s="121">
        <f>IF(A459=0,0,+VLOOKUP($A459,'по изворима и контима'!$A$12:L$499,COLUMN('по изворима и контима'!J:J),FALSE))</f>
        <v>0</v>
      </c>
    </row>
    <row r="460" spans="1:15" x14ac:dyDescent="0.25">
      <c r="A460">
        <f>+A459</f>
        <v>0</v>
      </c>
      <c r="B460">
        <f t="shared" si="503"/>
        <v>0</v>
      </c>
      <c r="C460" s="120">
        <f>IF(A460=0,0,+spisak!A$4)</f>
        <v>0</v>
      </c>
      <c r="D460">
        <f>IF(A460=0,0,+spisak!C$4)</f>
        <v>0</v>
      </c>
      <c r="E460" s="158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39">
        <f t="shared" ref="N460" si="508">+IF(A460=0,0,"2016-plan")</f>
        <v>0</v>
      </c>
      <c r="O460" s="121">
        <f>IF(A460=0,0,+VLOOKUP($A460,'по изворима и контима'!$A$12:R$499,COLUMN('по изворима и контима'!K:K),FALSE))</f>
        <v>0</v>
      </c>
    </row>
    <row r="461" spans="1:15" x14ac:dyDescent="0.25">
      <c r="A461">
        <f t="shared" ref="A461:A472" si="509">+A460</f>
        <v>0</v>
      </c>
      <c r="B461">
        <f t="shared" si="503"/>
        <v>0</v>
      </c>
      <c r="C461" s="120">
        <f>IF(A461=0,0,+spisak!A$4)</f>
        <v>0</v>
      </c>
      <c r="D461">
        <f>IF(A461=0,0,+spisak!C$4)</f>
        <v>0</v>
      </c>
      <c r="E461" s="158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39">
        <f t="shared" ref="N461" si="510">+IF(A461=0,0,"2016-procena")</f>
        <v>0</v>
      </c>
      <c r="O461" s="121">
        <f>IF(A461=0,0,+VLOOKUP($A461,'по изворима и контима'!$A$12:R$499,COLUMN('по изворима и контима'!L:L),FALSE))</f>
        <v>0</v>
      </c>
    </row>
    <row r="462" spans="1:15" x14ac:dyDescent="0.25">
      <c r="A462">
        <f t="shared" si="509"/>
        <v>0</v>
      </c>
      <c r="B462">
        <f t="shared" si="503"/>
        <v>0</v>
      </c>
      <c r="C462" s="120">
        <f>IF(A462=0,0,+spisak!A$4)</f>
        <v>0</v>
      </c>
      <c r="D462">
        <f>IF(A462=0,0,+spisak!C$4)</f>
        <v>0</v>
      </c>
      <c r="E462" s="158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39">
        <f t="shared" ref="N462" si="511">+IF(A462=0,0,"2017")</f>
        <v>0</v>
      </c>
      <c r="O462" s="121">
        <f>IF(A462=0,0,+VLOOKUP($A462,'по изворима и контима'!$A$12:R$499,COLUMN('по изворима и контима'!M:M),FALSE))</f>
        <v>0</v>
      </c>
    </row>
    <row r="463" spans="1:15" x14ac:dyDescent="0.25">
      <c r="A463">
        <f t="shared" si="509"/>
        <v>0</v>
      </c>
      <c r="B463">
        <f t="shared" si="503"/>
        <v>0</v>
      </c>
      <c r="C463" s="120">
        <f>IF(A463=0,0,+spisak!A$4)</f>
        <v>0</v>
      </c>
      <c r="D463">
        <f>IF(A463=0,0,+spisak!C$4)</f>
        <v>0</v>
      </c>
      <c r="E463" s="158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39">
        <f t="shared" ref="N463" si="512">+IF(A463=0,0,"2018")</f>
        <v>0</v>
      </c>
      <c r="O463" s="121">
        <f>IF(C463=0,0,+VLOOKUP($A463,'по изворима и контима'!$A$12:R$499,COLUMN('по изворима и контима'!N:N),FALSE))</f>
        <v>0</v>
      </c>
    </row>
    <row r="464" spans="1:15" x14ac:dyDescent="0.25">
      <c r="A464">
        <f t="shared" si="509"/>
        <v>0</v>
      </c>
      <c r="B464">
        <f t="shared" si="503"/>
        <v>0</v>
      </c>
      <c r="C464" s="120">
        <f>IF(A464=0,0,+spisak!A$4)</f>
        <v>0</v>
      </c>
      <c r="D464">
        <f>IF(A464=0,0,+spisak!C$4)</f>
        <v>0</v>
      </c>
      <c r="E464" s="158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39">
        <f t="shared" ref="N464" si="513">+IF(A464=0,0,"2019")</f>
        <v>0</v>
      </c>
      <c r="O464" s="121">
        <f>IF(C464=0,0,+VLOOKUP($A464,'по изворима и контима'!$A$12:R$499,COLUMN('по изворима и контима'!O:O),FALSE))</f>
        <v>0</v>
      </c>
    </row>
    <row r="465" spans="1:15" x14ac:dyDescent="0.25">
      <c r="A465">
        <f t="shared" si="509"/>
        <v>0</v>
      </c>
      <c r="B465">
        <f t="shared" si="503"/>
        <v>0</v>
      </c>
      <c r="C465" s="120">
        <f>IF(A465=0,0,+spisak!A$4)</f>
        <v>0</v>
      </c>
      <c r="D465">
        <f>IF(A465=0,0,+spisak!C$4)</f>
        <v>0</v>
      </c>
      <c r="E465" s="158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39">
        <f t="shared" ref="N465" si="514">+IF(A465=0,0,"nakon 2019")</f>
        <v>0</v>
      </c>
      <c r="O465" s="121">
        <f>IF(C465=0,0,+VLOOKUP($A465,'по изворима и контима'!$A$12:R$499,COLUMN('по изворима и контима'!P:P),FALSE))</f>
        <v>0</v>
      </c>
    </row>
    <row r="466" spans="1:15" x14ac:dyDescent="0.25">
      <c r="A466">
        <f>+IF(MAX(A$4:A463)&gt;=A$1,0,MAX(A$4:A463)+1)</f>
        <v>0</v>
      </c>
      <c r="B466">
        <f t="shared" si="503"/>
        <v>0</v>
      </c>
      <c r="C466" s="120">
        <f>IF(A466=0,0,+spisak!A$4)</f>
        <v>0</v>
      </c>
      <c r="D466">
        <f>IF(A466=0,0,+spisak!C$4)</f>
        <v>0</v>
      </c>
      <c r="E466" s="158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39">
        <f t="shared" ref="N466" si="515">+IF(A466=0,0,"do 2015")</f>
        <v>0</v>
      </c>
      <c r="O466" s="121">
        <f>IF(A466=0,0,+VLOOKUP($A466,'по изворима и контима'!$A$12:L$499,COLUMN('по изворима и контима'!J:J),FALSE))</f>
        <v>0</v>
      </c>
    </row>
    <row r="467" spans="1:15" x14ac:dyDescent="0.25">
      <c r="A467">
        <f>+A466</f>
        <v>0</v>
      </c>
      <c r="B467">
        <f t="shared" si="503"/>
        <v>0</v>
      </c>
      <c r="C467" s="120">
        <f>IF(A467=0,0,+spisak!A$4)</f>
        <v>0</v>
      </c>
      <c r="D467">
        <f>IF(A467=0,0,+spisak!C$4)</f>
        <v>0</v>
      </c>
      <c r="E467" s="158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39">
        <f t="shared" ref="N467" si="516">+IF(A467=0,0,"2016-plan")</f>
        <v>0</v>
      </c>
      <c r="O467" s="121">
        <f>IF(A467=0,0,+VLOOKUP($A467,'по изворима и контима'!$A$12:R$499,COLUMN('по изворима и контима'!K:K),FALSE))</f>
        <v>0</v>
      </c>
    </row>
    <row r="468" spans="1:15" x14ac:dyDescent="0.25">
      <c r="A468">
        <f t="shared" si="509"/>
        <v>0</v>
      </c>
      <c r="B468">
        <f t="shared" si="503"/>
        <v>0</v>
      </c>
      <c r="C468" s="120">
        <f>IF(A468=0,0,+spisak!A$4)</f>
        <v>0</v>
      </c>
      <c r="D468">
        <f>IF(A468=0,0,+spisak!C$4)</f>
        <v>0</v>
      </c>
      <c r="E468" s="158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39">
        <f t="shared" ref="N468" si="517">+IF(A468=0,0,"2016-procena")</f>
        <v>0</v>
      </c>
      <c r="O468" s="121">
        <f>IF(A468=0,0,+VLOOKUP($A468,'по изворима и контима'!$A$12:R$499,COLUMN('по изворима и контима'!L:L),FALSE))</f>
        <v>0</v>
      </c>
    </row>
    <row r="469" spans="1:15" x14ac:dyDescent="0.25">
      <c r="A469">
        <f t="shared" si="509"/>
        <v>0</v>
      </c>
      <c r="B469">
        <f t="shared" si="503"/>
        <v>0</v>
      </c>
      <c r="C469" s="120">
        <f>IF(A469=0,0,+spisak!A$4)</f>
        <v>0</v>
      </c>
      <c r="D469">
        <f>IF(A469=0,0,+spisak!C$4)</f>
        <v>0</v>
      </c>
      <c r="E469" s="158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39">
        <f t="shared" ref="N469" si="518">+IF(A469=0,0,"2017")</f>
        <v>0</v>
      </c>
      <c r="O469" s="121">
        <f>IF(A469=0,0,+VLOOKUP($A469,'по изворима и контима'!$A$12:R$499,COLUMN('по изворима и контима'!M:M),FALSE))</f>
        <v>0</v>
      </c>
    </row>
    <row r="470" spans="1:15" x14ac:dyDescent="0.25">
      <c r="A470">
        <f t="shared" si="509"/>
        <v>0</v>
      </c>
      <c r="B470">
        <f t="shared" si="503"/>
        <v>0</v>
      </c>
      <c r="C470" s="120">
        <f>IF(A470=0,0,+spisak!A$4)</f>
        <v>0</v>
      </c>
      <c r="D470">
        <f>IF(A470=0,0,+spisak!C$4)</f>
        <v>0</v>
      </c>
      <c r="E470" s="158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39">
        <f t="shared" ref="N470" si="519">+IF(A470=0,0,"2018")</f>
        <v>0</v>
      </c>
      <c r="O470" s="121">
        <f>IF(C470=0,0,+VLOOKUP($A470,'по изворима и контима'!$A$12:R$499,COLUMN('по изворима и контима'!N:N),FALSE))</f>
        <v>0</v>
      </c>
    </row>
    <row r="471" spans="1:15" x14ac:dyDescent="0.25">
      <c r="A471">
        <f t="shared" si="509"/>
        <v>0</v>
      </c>
      <c r="B471">
        <f t="shared" si="503"/>
        <v>0</v>
      </c>
      <c r="C471" s="120">
        <f>IF(A471=0,0,+spisak!A$4)</f>
        <v>0</v>
      </c>
      <c r="D471">
        <f>IF(A471=0,0,+spisak!C$4)</f>
        <v>0</v>
      </c>
      <c r="E471" s="158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39">
        <f t="shared" ref="N471" si="520">+IF(A471=0,0,"2019")</f>
        <v>0</v>
      </c>
      <c r="O471" s="121">
        <f>IF(C471=0,0,+VLOOKUP($A471,'по изворима и контима'!$A$12:R$499,COLUMN('по изворима и контима'!O:O),FALSE))</f>
        <v>0</v>
      </c>
    </row>
    <row r="472" spans="1:15" x14ac:dyDescent="0.25">
      <c r="A472">
        <f t="shared" si="509"/>
        <v>0</v>
      </c>
      <c r="B472">
        <f t="shared" si="503"/>
        <v>0</v>
      </c>
      <c r="C472" s="120">
        <f>IF(A472=0,0,+spisak!A$4)</f>
        <v>0</v>
      </c>
      <c r="D472">
        <f>IF(A472=0,0,+spisak!C$4)</f>
        <v>0</v>
      </c>
      <c r="E472" s="158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39">
        <f t="shared" ref="N472" si="521">+IF(A472=0,0,"nakon 2019")</f>
        <v>0</v>
      </c>
      <c r="O472" s="121">
        <f>IF(C472=0,0,+VLOOKUP($A472,'по изворима и контима'!$A$12:R$499,COLUMN('по изворима и контима'!P:P),FALSE))</f>
        <v>0</v>
      </c>
    </row>
    <row r="473" spans="1:15" x14ac:dyDescent="0.25">
      <c r="A473">
        <f>+IF(MAX(A$4:A470)&gt;=A$1,0,MAX(A$4:A470)+1)</f>
        <v>0</v>
      </c>
      <c r="B473">
        <f t="shared" si="503"/>
        <v>0</v>
      </c>
      <c r="C473" s="120">
        <f>IF(A473=0,0,+spisak!A$4)</f>
        <v>0</v>
      </c>
      <c r="D473">
        <f>IF(A473=0,0,+spisak!C$4)</f>
        <v>0</v>
      </c>
      <c r="E473" s="158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39">
        <f t="shared" ref="N473" si="522">+IF(A473=0,0,"do 2015")</f>
        <v>0</v>
      </c>
      <c r="O473" s="121">
        <f>IF(A473=0,0,+VLOOKUP($A473,'по изворима и контима'!$A$12:L$499,COLUMN('по изворима и контима'!J:J),FALSE))</f>
        <v>0</v>
      </c>
    </row>
    <row r="474" spans="1:15" x14ac:dyDescent="0.25">
      <c r="A474">
        <f t="shared" ref="A474:A479" si="523">+A473</f>
        <v>0</v>
      </c>
      <c r="B474">
        <f t="shared" si="503"/>
        <v>0</v>
      </c>
      <c r="C474" s="120">
        <f>IF(A474=0,0,+spisak!A$4)</f>
        <v>0</v>
      </c>
      <c r="D474">
        <f>IF(A474=0,0,+spisak!C$4)</f>
        <v>0</v>
      </c>
      <c r="E474" s="158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39">
        <f t="shared" ref="N474" si="524">+IF(A474=0,0,"2016-plan")</f>
        <v>0</v>
      </c>
      <c r="O474" s="121">
        <f>IF(A474=0,0,+VLOOKUP($A474,'по изворима и контима'!$A$12:R$499,COLUMN('по изворима и контима'!K:K),FALSE))</f>
        <v>0</v>
      </c>
    </row>
    <row r="475" spans="1:15" x14ac:dyDescent="0.25">
      <c r="A475">
        <f t="shared" si="523"/>
        <v>0</v>
      </c>
      <c r="B475">
        <f t="shared" si="503"/>
        <v>0</v>
      </c>
      <c r="C475" s="120">
        <f>IF(A475=0,0,+spisak!A$4)</f>
        <v>0</v>
      </c>
      <c r="D475">
        <f>IF(A475=0,0,+spisak!C$4)</f>
        <v>0</v>
      </c>
      <c r="E475" s="158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39">
        <f t="shared" ref="N475" si="525">+IF(A475=0,0,"2016-procena")</f>
        <v>0</v>
      </c>
      <c r="O475" s="121">
        <f>IF(A475=0,0,+VLOOKUP($A475,'по изворима и контима'!$A$12:R$499,COLUMN('по изворима и контима'!L:L),FALSE))</f>
        <v>0</v>
      </c>
    </row>
    <row r="476" spans="1:15" x14ac:dyDescent="0.25">
      <c r="A476">
        <f t="shared" si="523"/>
        <v>0</v>
      </c>
      <c r="B476">
        <f t="shared" si="503"/>
        <v>0</v>
      </c>
      <c r="C476" s="120">
        <f>IF(A476=0,0,+spisak!A$4)</f>
        <v>0</v>
      </c>
      <c r="D476">
        <f>IF(A476=0,0,+spisak!C$4)</f>
        <v>0</v>
      </c>
      <c r="E476" s="158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39">
        <f t="shared" ref="N476" si="526">+IF(A476=0,0,"2017")</f>
        <v>0</v>
      </c>
      <c r="O476" s="121">
        <f>IF(A476=0,0,+VLOOKUP($A476,'по изворима и контима'!$A$12:R$499,COLUMN('по изворима и контима'!M:M),FALSE))</f>
        <v>0</v>
      </c>
    </row>
    <row r="477" spans="1:15" x14ac:dyDescent="0.25">
      <c r="A477">
        <f t="shared" si="523"/>
        <v>0</v>
      </c>
      <c r="B477">
        <f t="shared" si="503"/>
        <v>0</v>
      </c>
      <c r="C477" s="120">
        <f>IF(A477=0,0,+spisak!A$4)</f>
        <v>0</v>
      </c>
      <c r="D477">
        <f>IF(A477=0,0,+spisak!C$4)</f>
        <v>0</v>
      </c>
      <c r="E477" s="158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39">
        <f t="shared" ref="N477" si="527">+IF(A477=0,0,"2018")</f>
        <v>0</v>
      </c>
      <c r="O477" s="121">
        <f>IF(C477=0,0,+VLOOKUP($A477,'по изворима и контима'!$A$12:R$499,COLUMN('по изворима и контима'!N:N),FALSE))</f>
        <v>0</v>
      </c>
    </row>
    <row r="478" spans="1:15" x14ac:dyDescent="0.25">
      <c r="A478">
        <f t="shared" si="523"/>
        <v>0</v>
      </c>
      <c r="B478">
        <f t="shared" si="503"/>
        <v>0</v>
      </c>
      <c r="C478" s="120">
        <f>IF(A478=0,0,+spisak!A$4)</f>
        <v>0</v>
      </c>
      <c r="D478">
        <f>IF(A478=0,0,+spisak!C$4)</f>
        <v>0</v>
      </c>
      <c r="E478" s="158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39">
        <f t="shared" ref="N478" si="528">+IF(A478=0,0,"2019")</f>
        <v>0</v>
      </c>
      <c r="O478" s="121">
        <f>IF(C478=0,0,+VLOOKUP($A478,'по изворима и контима'!$A$12:R$499,COLUMN('по изворима и контима'!O:O),FALSE))</f>
        <v>0</v>
      </c>
    </row>
    <row r="479" spans="1:15" x14ac:dyDescent="0.25">
      <c r="A479">
        <f t="shared" si="523"/>
        <v>0</v>
      </c>
      <c r="B479">
        <f t="shared" si="503"/>
        <v>0</v>
      </c>
      <c r="C479" s="120">
        <f>IF(A479=0,0,+spisak!A$4)</f>
        <v>0</v>
      </c>
      <c r="D479">
        <f>IF(A479=0,0,+spisak!C$4)</f>
        <v>0</v>
      </c>
      <c r="E479" s="158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39">
        <f t="shared" ref="N479" si="529">+IF(A479=0,0,"nakon 2019")</f>
        <v>0</v>
      </c>
      <c r="O479" s="121">
        <f>IF(C479=0,0,+VLOOKUP($A479,'по изворима и контима'!$A$12:R$499,COLUMN('по изворима и контима'!P:P),FALSE))</f>
        <v>0</v>
      </c>
    </row>
    <row r="480" spans="1:15" x14ac:dyDescent="0.25">
      <c r="A480">
        <f>+IF(ISBLANK('по изворима и контима'!D488)=TRUE,0,1)</f>
        <v>0</v>
      </c>
      <c r="B480">
        <f t="shared" si="503"/>
        <v>0</v>
      </c>
      <c r="C480" s="120">
        <f>IF(A480=0,0,+spisak!A$4)</f>
        <v>0</v>
      </c>
      <c r="D480">
        <f>IF(A480=0,0,+spisak!C$4)</f>
        <v>0</v>
      </c>
      <c r="E480" s="158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39">
        <f t="shared" ref="N480" si="530">+IF(A480=0,0,"do 2015")</f>
        <v>0</v>
      </c>
      <c r="O480" s="121">
        <f>IF(A480=0,0,+VLOOKUP($A480,'по изворима и контима'!$A$12:L$499,COLUMN('по изворима и контима'!J:J),FALSE))</f>
        <v>0</v>
      </c>
    </row>
    <row r="481" spans="1:15" x14ac:dyDescent="0.25">
      <c r="A481">
        <f t="shared" ref="A481:A486" si="531">+A480</f>
        <v>0</v>
      </c>
      <c r="B481">
        <f t="shared" si="503"/>
        <v>0</v>
      </c>
      <c r="C481" s="120">
        <f>IF(A481=0,0,+spisak!A$4)</f>
        <v>0</v>
      </c>
      <c r="D481">
        <f>IF(A481=0,0,+spisak!C$4)</f>
        <v>0</v>
      </c>
      <c r="E481" s="158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39">
        <f t="shared" ref="N481" si="532">+IF(A481=0,0,"2016-plan")</f>
        <v>0</v>
      </c>
      <c r="O481" s="121">
        <f>IF(A481=0,0,+VLOOKUP($A481,'по изворима и контима'!$A$12:R$499,COLUMN('по изворима и контима'!K:K),FALSE))</f>
        <v>0</v>
      </c>
    </row>
    <row r="482" spans="1:15" x14ac:dyDescent="0.25">
      <c r="A482">
        <f t="shared" si="531"/>
        <v>0</v>
      </c>
      <c r="B482">
        <f t="shared" si="503"/>
        <v>0</v>
      </c>
      <c r="C482" s="120">
        <f>IF(A482=0,0,+spisak!A$4)</f>
        <v>0</v>
      </c>
      <c r="D482">
        <f>IF(A482=0,0,+spisak!C$4)</f>
        <v>0</v>
      </c>
      <c r="E482" s="158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39">
        <f t="shared" ref="N482" si="533">+IF(A482=0,0,"2016-procena")</f>
        <v>0</v>
      </c>
      <c r="O482" s="121">
        <f>IF(A482=0,0,+VLOOKUP($A482,'по изворима и контима'!$A$12:R$499,COLUMN('по изворима и контима'!L:L),FALSE))</f>
        <v>0</v>
      </c>
    </row>
    <row r="483" spans="1:15" x14ac:dyDescent="0.25">
      <c r="A483">
        <f t="shared" si="531"/>
        <v>0</v>
      </c>
      <c r="B483">
        <f t="shared" si="503"/>
        <v>0</v>
      </c>
      <c r="C483" s="120">
        <f>IF(A483=0,0,+spisak!A$4)</f>
        <v>0</v>
      </c>
      <c r="D483">
        <f>IF(A483=0,0,+spisak!C$4)</f>
        <v>0</v>
      </c>
      <c r="E483" s="158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39">
        <f t="shared" ref="N483" si="534">+IF(A483=0,0,"2017")</f>
        <v>0</v>
      </c>
      <c r="O483" s="121">
        <f>IF(A483=0,0,+VLOOKUP($A483,'по изворима и контима'!$A$12:R$499,COLUMN('по изворима и контима'!M:M),FALSE))</f>
        <v>0</v>
      </c>
    </row>
    <row r="484" spans="1:15" x14ac:dyDescent="0.25">
      <c r="A484">
        <f t="shared" si="531"/>
        <v>0</v>
      </c>
      <c r="B484">
        <f t="shared" si="503"/>
        <v>0</v>
      </c>
      <c r="C484" s="120">
        <f>IF(A484=0,0,+spisak!A$4)</f>
        <v>0</v>
      </c>
      <c r="D484">
        <f>IF(A484=0,0,+spisak!C$4)</f>
        <v>0</v>
      </c>
      <c r="E484" s="158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39">
        <f t="shared" ref="N484" si="535">+IF(A484=0,0,"2018")</f>
        <v>0</v>
      </c>
      <c r="O484" s="121">
        <f>IF(C484=0,0,+VLOOKUP($A484,'по изворима и контима'!$A$12:R$499,COLUMN('по изворима и контима'!N:N),FALSE))</f>
        <v>0</v>
      </c>
    </row>
    <row r="485" spans="1:15" x14ac:dyDescent="0.25">
      <c r="A485">
        <f t="shared" si="531"/>
        <v>0</v>
      </c>
      <c r="B485">
        <f t="shared" si="503"/>
        <v>0</v>
      </c>
      <c r="C485" s="120">
        <f>IF(A485=0,0,+spisak!A$4)</f>
        <v>0</v>
      </c>
      <c r="D485">
        <f>IF(A485=0,0,+spisak!C$4)</f>
        <v>0</v>
      </c>
      <c r="E485" s="158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39">
        <f t="shared" ref="N485" si="536">+IF(A485=0,0,"2019")</f>
        <v>0</v>
      </c>
      <c r="O485" s="121">
        <f>IF(C485=0,0,+VLOOKUP($A485,'по изворима и контима'!$A$12:R$499,COLUMN('по изворима и контима'!O:O),FALSE))</f>
        <v>0</v>
      </c>
    </row>
    <row r="486" spans="1:15" x14ac:dyDescent="0.25">
      <c r="A486">
        <f t="shared" si="531"/>
        <v>0</v>
      </c>
      <c r="B486">
        <f t="shared" si="503"/>
        <v>0</v>
      </c>
      <c r="C486" s="120">
        <f>IF(A486=0,0,+spisak!A$4)</f>
        <v>0</v>
      </c>
      <c r="D486">
        <f>IF(A486=0,0,+spisak!C$4)</f>
        <v>0</v>
      </c>
      <c r="E486" s="158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39">
        <f t="shared" ref="N486" si="537">+IF(A486=0,0,"nakon 2019")</f>
        <v>0</v>
      </c>
      <c r="O486" s="121">
        <f>IF(C486=0,0,+VLOOKUP($A486,'по изворима и контима'!$A$12:R$499,COLUMN('по изворима и контима'!P:P),FALSE))</f>
        <v>0</v>
      </c>
    </row>
    <row r="487" spans="1:15" x14ac:dyDescent="0.25">
      <c r="A487">
        <f>+IF(MAX(A$4:A484)&gt;=A$1,0,MAX(A$4:A484)+1)</f>
        <v>0</v>
      </c>
      <c r="B487">
        <f t="shared" si="503"/>
        <v>0</v>
      </c>
      <c r="C487" s="120">
        <f>IF(A487=0,0,+spisak!A$4)</f>
        <v>0</v>
      </c>
      <c r="D487">
        <f>IF(A487=0,0,+spisak!C$4)</f>
        <v>0</v>
      </c>
      <c r="E487" s="158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39">
        <f t="shared" ref="N487" si="538">+IF(A487=0,0,"do 2015")</f>
        <v>0</v>
      </c>
      <c r="O487" s="121">
        <f>IF(A487=0,0,+VLOOKUP($A487,'по изворима и контима'!$A$12:L$499,COLUMN('по изворима и контима'!J:J),FALSE))</f>
        <v>0</v>
      </c>
    </row>
    <row r="488" spans="1:15" x14ac:dyDescent="0.25">
      <c r="A488">
        <f>+A487</f>
        <v>0</v>
      </c>
      <c r="B488">
        <f t="shared" si="503"/>
        <v>0</v>
      </c>
      <c r="C488" s="120">
        <f>IF(A488=0,0,+spisak!A$4)</f>
        <v>0</v>
      </c>
      <c r="D488">
        <f>IF(A488=0,0,+spisak!C$4)</f>
        <v>0</v>
      </c>
      <c r="E488" s="158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39">
        <f t="shared" ref="N488" si="539">+IF(A488=0,0,"2016-plan")</f>
        <v>0</v>
      </c>
      <c r="O488" s="121">
        <f>IF(A488=0,0,+VLOOKUP($A488,'по изворима и контима'!$A$12:R$499,COLUMN('по изворима и контима'!K:K),FALSE))</f>
        <v>0</v>
      </c>
    </row>
    <row r="489" spans="1:15" x14ac:dyDescent="0.25">
      <c r="A489">
        <f t="shared" ref="A489:A500" si="540">+A488</f>
        <v>0</v>
      </c>
      <c r="B489">
        <f t="shared" si="503"/>
        <v>0</v>
      </c>
      <c r="C489" s="120">
        <f>IF(A489=0,0,+spisak!A$4)</f>
        <v>0</v>
      </c>
      <c r="D489">
        <f>IF(A489=0,0,+spisak!C$4)</f>
        <v>0</v>
      </c>
      <c r="E489" s="158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39">
        <f t="shared" ref="N489" si="541">+IF(A489=0,0,"2016-procena")</f>
        <v>0</v>
      </c>
      <c r="O489" s="121">
        <f>IF(A489=0,0,+VLOOKUP($A489,'по изворима и контима'!$A$12:R$499,COLUMN('по изворима и контима'!L:L),FALSE))</f>
        <v>0</v>
      </c>
    </row>
    <row r="490" spans="1:15" x14ac:dyDescent="0.25">
      <c r="A490">
        <f t="shared" si="540"/>
        <v>0</v>
      </c>
      <c r="B490">
        <f t="shared" si="503"/>
        <v>0</v>
      </c>
      <c r="C490" s="120">
        <f>IF(A490=0,0,+spisak!A$4)</f>
        <v>0</v>
      </c>
      <c r="D490">
        <f>IF(A490=0,0,+spisak!C$4)</f>
        <v>0</v>
      </c>
      <c r="E490" s="158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39">
        <f t="shared" ref="N490" si="542">+IF(A490=0,0,"2017")</f>
        <v>0</v>
      </c>
      <c r="O490" s="121">
        <f>IF(A490=0,0,+VLOOKUP($A490,'по изворима и контима'!$A$12:R$499,COLUMN('по изворима и контима'!M:M),FALSE))</f>
        <v>0</v>
      </c>
    </row>
    <row r="491" spans="1:15" x14ac:dyDescent="0.25">
      <c r="A491">
        <f t="shared" si="540"/>
        <v>0</v>
      </c>
      <c r="B491">
        <f t="shared" si="503"/>
        <v>0</v>
      </c>
      <c r="C491" s="120">
        <f>IF(A491=0,0,+spisak!A$4)</f>
        <v>0</v>
      </c>
      <c r="D491">
        <f>IF(A491=0,0,+spisak!C$4)</f>
        <v>0</v>
      </c>
      <c r="E491" s="158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39">
        <f t="shared" ref="N491" si="543">+IF(A491=0,0,"2018")</f>
        <v>0</v>
      </c>
      <c r="O491" s="121">
        <f>IF(C491=0,0,+VLOOKUP($A491,'по изворима и контима'!$A$12:R$499,COLUMN('по изворима и контима'!N:N),FALSE))</f>
        <v>0</v>
      </c>
    </row>
    <row r="492" spans="1:15" x14ac:dyDescent="0.25">
      <c r="A492">
        <f t="shared" si="540"/>
        <v>0</v>
      </c>
      <c r="B492">
        <f t="shared" si="503"/>
        <v>0</v>
      </c>
      <c r="C492" s="120">
        <f>IF(A492=0,0,+spisak!A$4)</f>
        <v>0</v>
      </c>
      <c r="D492">
        <f>IF(A492=0,0,+spisak!C$4)</f>
        <v>0</v>
      </c>
      <c r="E492" s="158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39">
        <f t="shared" ref="N492" si="544">+IF(A492=0,0,"2019")</f>
        <v>0</v>
      </c>
      <c r="O492" s="121">
        <f>IF(C492=0,0,+VLOOKUP($A492,'по изворима и контима'!$A$12:R$499,COLUMN('по изворима и контима'!O:O),FALSE))</f>
        <v>0</v>
      </c>
    </row>
    <row r="493" spans="1:15" x14ac:dyDescent="0.25">
      <c r="A493">
        <f t="shared" si="540"/>
        <v>0</v>
      </c>
      <c r="B493">
        <f t="shared" si="503"/>
        <v>0</v>
      </c>
      <c r="C493" s="120">
        <f>IF(A493=0,0,+spisak!A$4)</f>
        <v>0</v>
      </c>
      <c r="D493">
        <f>IF(A493=0,0,+spisak!C$4)</f>
        <v>0</v>
      </c>
      <c r="E493" s="158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39">
        <f t="shared" ref="N493" si="545">+IF(A493=0,0,"nakon 2019")</f>
        <v>0</v>
      </c>
      <c r="O493" s="121">
        <f>IF(C493=0,0,+VLOOKUP($A493,'по изворима и контима'!$A$12:R$499,COLUMN('по изворима и контима'!P:P),FALSE))</f>
        <v>0</v>
      </c>
    </row>
    <row r="494" spans="1:15" x14ac:dyDescent="0.25">
      <c r="A494">
        <f>+IF(MAX(A$4:A491)&gt;=A$1,0,MAX(A$4:A491)+1)</f>
        <v>0</v>
      </c>
      <c r="B494">
        <f t="shared" si="503"/>
        <v>0</v>
      </c>
      <c r="C494" s="120">
        <f>IF(A494=0,0,+spisak!A$4)</f>
        <v>0</v>
      </c>
      <c r="D494">
        <f>IF(A494=0,0,+spisak!C$4)</f>
        <v>0</v>
      </c>
      <c r="E494" s="158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39">
        <f t="shared" ref="N494" si="546">+IF(A494=0,0,"do 2015")</f>
        <v>0</v>
      </c>
      <c r="O494" s="121">
        <f>IF(A494=0,0,+VLOOKUP($A494,'по изворима и контима'!$A$12:L$499,COLUMN('по изворима и контима'!J:J),FALSE))</f>
        <v>0</v>
      </c>
    </row>
    <row r="495" spans="1:15" x14ac:dyDescent="0.25">
      <c r="A495">
        <f>+A494</f>
        <v>0</v>
      </c>
      <c r="B495">
        <f t="shared" si="503"/>
        <v>0</v>
      </c>
      <c r="C495" s="120">
        <f>IF(A495=0,0,+spisak!A$4)</f>
        <v>0</v>
      </c>
      <c r="D495">
        <f>IF(A495=0,0,+spisak!C$4)</f>
        <v>0</v>
      </c>
      <c r="E495" s="158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39">
        <f t="shared" ref="N495" si="547">+IF(A495=0,0,"2016-plan")</f>
        <v>0</v>
      </c>
      <c r="O495" s="121">
        <f>IF(A495=0,0,+VLOOKUP($A495,'по изворима и контима'!$A$12:R$499,COLUMN('по изворима и контима'!K:K),FALSE))</f>
        <v>0</v>
      </c>
    </row>
    <row r="496" spans="1:15" x14ac:dyDescent="0.25">
      <c r="A496">
        <f t="shared" si="540"/>
        <v>0</v>
      </c>
      <c r="B496">
        <f t="shared" si="503"/>
        <v>0</v>
      </c>
      <c r="C496" s="120">
        <f>IF(A496=0,0,+spisak!A$4)</f>
        <v>0</v>
      </c>
      <c r="D496">
        <f>IF(A496=0,0,+spisak!C$4)</f>
        <v>0</v>
      </c>
      <c r="E496" s="158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39">
        <f t="shared" ref="N496" si="548">+IF(A496=0,0,"2016-procena")</f>
        <v>0</v>
      </c>
      <c r="O496" s="121">
        <f>IF(A496=0,0,+VLOOKUP($A496,'по изворима и контима'!$A$12:R$499,COLUMN('по изворима и контима'!L:L),FALSE))</f>
        <v>0</v>
      </c>
    </row>
    <row r="497" spans="1:15" x14ac:dyDescent="0.25">
      <c r="A497">
        <f t="shared" si="540"/>
        <v>0</v>
      </c>
      <c r="B497">
        <f t="shared" si="503"/>
        <v>0</v>
      </c>
      <c r="C497" s="120">
        <f>IF(A497=0,0,+spisak!A$4)</f>
        <v>0</v>
      </c>
      <c r="D497">
        <f>IF(A497=0,0,+spisak!C$4)</f>
        <v>0</v>
      </c>
      <c r="E497" s="158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39">
        <f t="shared" ref="N497" si="549">+IF(A497=0,0,"2017")</f>
        <v>0</v>
      </c>
      <c r="O497" s="121">
        <f>IF(A497=0,0,+VLOOKUP($A497,'по изворима и контима'!$A$12:R$499,COLUMN('по изворима и контима'!M:M),FALSE))</f>
        <v>0</v>
      </c>
    </row>
    <row r="498" spans="1:15" x14ac:dyDescent="0.25">
      <c r="A498">
        <f t="shared" si="540"/>
        <v>0</v>
      </c>
      <c r="B498">
        <f t="shared" si="503"/>
        <v>0</v>
      </c>
      <c r="C498" s="120">
        <f>IF(A498=0,0,+spisak!A$4)</f>
        <v>0</v>
      </c>
      <c r="D498">
        <f>IF(A498=0,0,+spisak!C$4)</f>
        <v>0</v>
      </c>
      <c r="E498" s="158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39">
        <f t="shared" ref="N498" si="550">+IF(A498=0,0,"2018")</f>
        <v>0</v>
      </c>
      <c r="O498" s="121">
        <f>IF(C498=0,0,+VLOOKUP($A498,'по изворима и контима'!$A$12:R$499,COLUMN('по изворима и контима'!N:N),FALSE))</f>
        <v>0</v>
      </c>
    </row>
    <row r="499" spans="1:15" x14ac:dyDescent="0.25">
      <c r="A499">
        <f t="shared" si="540"/>
        <v>0</v>
      </c>
      <c r="B499">
        <f t="shared" si="503"/>
        <v>0</v>
      </c>
      <c r="C499" s="120">
        <f>IF(A499=0,0,+spisak!A$4)</f>
        <v>0</v>
      </c>
      <c r="D499">
        <f>IF(A499=0,0,+spisak!C$4)</f>
        <v>0</v>
      </c>
      <c r="E499" s="158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39">
        <f t="shared" ref="N499" si="551">+IF(A499=0,0,"2019")</f>
        <v>0</v>
      </c>
      <c r="O499" s="121">
        <f>IF(C499=0,0,+VLOOKUP($A499,'по изворима и контима'!$A$12:R$499,COLUMN('по изворима и контима'!O:O),FALSE))</f>
        <v>0</v>
      </c>
    </row>
    <row r="500" spans="1:15" x14ac:dyDescent="0.25">
      <c r="A500">
        <f t="shared" si="540"/>
        <v>0</v>
      </c>
      <c r="B500">
        <f t="shared" si="503"/>
        <v>0</v>
      </c>
      <c r="C500" s="120">
        <f>IF(A500=0,0,+spisak!A$4)</f>
        <v>0</v>
      </c>
      <c r="D500">
        <f>IF(A500=0,0,+spisak!C$4)</f>
        <v>0</v>
      </c>
      <c r="E500" s="158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39">
        <f t="shared" ref="N500" si="552">+IF(A500=0,0,"nakon 2019")</f>
        <v>0</v>
      </c>
      <c r="O500" s="121">
        <f>IF(C500=0,0,+VLOOKUP($A500,'по изворима и контима'!$A$12:R$499,COLUMN('по изворима и контима'!P:P),FALSE))</f>
        <v>0</v>
      </c>
    </row>
    <row r="501" spans="1:15" x14ac:dyDescent="0.25">
      <c r="A501">
        <f>+IF(MAX(A$4:A498)&gt;=A$1,0,MAX(A$4:A498)+1)</f>
        <v>0</v>
      </c>
      <c r="B501">
        <f t="shared" si="503"/>
        <v>0</v>
      </c>
      <c r="C501" s="120">
        <f>IF(A501=0,0,+spisak!A$4)</f>
        <v>0</v>
      </c>
      <c r="D501">
        <f>IF(A501=0,0,+spisak!C$4)</f>
        <v>0</v>
      </c>
      <c r="E501" s="158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39">
        <f t="shared" ref="N501" si="553">+IF(A501=0,0,"do 2015")</f>
        <v>0</v>
      </c>
      <c r="O501" s="121">
        <f>IF(A501=0,0,+VLOOKUP($A501,'по изворима и контима'!$A$12:L$499,COLUMN('по изворима и контима'!J:J),FALSE))</f>
        <v>0</v>
      </c>
    </row>
    <row r="502" spans="1:15" x14ac:dyDescent="0.25">
      <c r="A502">
        <f t="shared" ref="A502:A507" si="554">+A501</f>
        <v>0</v>
      </c>
      <c r="B502">
        <f t="shared" si="503"/>
        <v>0</v>
      </c>
      <c r="C502" s="120">
        <f>IF(A502=0,0,+spisak!A$4)</f>
        <v>0</v>
      </c>
      <c r="D502">
        <f>IF(A502=0,0,+spisak!C$4)</f>
        <v>0</v>
      </c>
      <c r="E502" s="158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39">
        <f t="shared" ref="N502" si="555">+IF(A502=0,0,"2016-plan")</f>
        <v>0</v>
      </c>
      <c r="O502" s="121">
        <f>IF(A502=0,0,+VLOOKUP($A502,'по изворима и контима'!$A$12:R$499,COLUMN('по изворима и контима'!K:K),FALSE))</f>
        <v>0</v>
      </c>
    </row>
    <row r="503" spans="1:15" x14ac:dyDescent="0.25">
      <c r="A503">
        <f t="shared" si="554"/>
        <v>0</v>
      </c>
      <c r="B503">
        <f t="shared" si="503"/>
        <v>0</v>
      </c>
      <c r="C503" s="120">
        <f>IF(A503=0,0,+spisak!A$4)</f>
        <v>0</v>
      </c>
      <c r="D503">
        <f>IF(A503=0,0,+spisak!C$4)</f>
        <v>0</v>
      </c>
      <c r="E503" s="158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39">
        <f t="shared" ref="N503" si="556">+IF(A503=0,0,"2016-procena")</f>
        <v>0</v>
      </c>
      <c r="O503" s="121">
        <f>IF(A503=0,0,+VLOOKUP($A503,'по изворима и контима'!$A$12:R$499,COLUMN('по изворима и контима'!L:L),FALSE))</f>
        <v>0</v>
      </c>
    </row>
    <row r="504" spans="1:15" x14ac:dyDescent="0.25">
      <c r="A504">
        <f t="shared" si="554"/>
        <v>0</v>
      </c>
      <c r="B504">
        <f t="shared" si="503"/>
        <v>0</v>
      </c>
      <c r="C504" s="120">
        <f>IF(A504=0,0,+spisak!A$4)</f>
        <v>0</v>
      </c>
      <c r="D504">
        <f>IF(A504=0,0,+spisak!C$4)</f>
        <v>0</v>
      </c>
      <c r="E504" s="158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39">
        <f t="shared" ref="N504" si="557">+IF(A504=0,0,"2017")</f>
        <v>0</v>
      </c>
      <c r="O504" s="121">
        <f>IF(A504=0,0,+VLOOKUP($A504,'по изворима и контима'!$A$12:R$499,COLUMN('по изворима и контима'!M:M),FALSE))</f>
        <v>0</v>
      </c>
    </row>
    <row r="505" spans="1:15" x14ac:dyDescent="0.25">
      <c r="A505">
        <f t="shared" si="554"/>
        <v>0</v>
      </c>
      <c r="B505">
        <f t="shared" si="503"/>
        <v>0</v>
      </c>
      <c r="C505" s="120">
        <f>IF(A505=0,0,+spisak!A$4)</f>
        <v>0</v>
      </c>
      <c r="D505">
        <f>IF(A505=0,0,+spisak!C$4)</f>
        <v>0</v>
      </c>
      <c r="E505" s="158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39">
        <f t="shared" ref="N505" si="558">+IF(A505=0,0,"2018")</f>
        <v>0</v>
      </c>
      <c r="O505" s="121">
        <f>IF(C505=0,0,+VLOOKUP($A505,'по изворима и контима'!$A$12:R$499,COLUMN('по изворима и контима'!N:N),FALSE))</f>
        <v>0</v>
      </c>
    </row>
    <row r="506" spans="1:15" x14ac:dyDescent="0.25">
      <c r="A506">
        <f t="shared" si="554"/>
        <v>0</v>
      </c>
      <c r="B506">
        <f t="shared" si="503"/>
        <v>0</v>
      </c>
      <c r="C506" s="120">
        <f>IF(A506=0,0,+spisak!A$4)</f>
        <v>0</v>
      </c>
      <c r="D506">
        <f>IF(A506=0,0,+spisak!C$4)</f>
        <v>0</v>
      </c>
      <c r="E506" s="158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39">
        <f t="shared" ref="N506" si="559">+IF(A506=0,0,"2019")</f>
        <v>0</v>
      </c>
      <c r="O506" s="121">
        <f>IF(C506=0,0,+VLOOKUP($A506,'по изворима и контима'!$A$12:R$499,COLUMN('по изворима и контима'!O:O),FALSE))</f>
        <v>0</v>
      </c>
    </row>
    <row r="507" spans="1:15" x14ac:dyDescent="0.25">
      <c r="A507">
        <f t="shared" si="554"/>
        <v>0</v>
      </c>
      <c r="B507">
        <f t="shared" si="503"/>
        <v>0</v>
      </c>
      <c r="C507" s="120">
        <f>IF(A507=0,0,+spisak!A$4)</f>
        <v>0</v>
      </c>
      <c r="D507">
        <f>IF(A507=0,0,+spisak!C$4)</f>
        <v>0</v>
      </c>
      <c r="E507" s="158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39">
        <f t="shared" ref="N507" si="560">+IF(A507=0,0,"nakon 2019")</f>
        <v>0</v>
      </c>
      <c r="O507" s="121">
        <f>IF(C507=0,0,+VLOOKUP($A507,'по изворима и контима'!$A$12:R$499,COLUMN('по изворима и контима'!P:P),FALSE))</f>
        <v>0</v>
      </c>
    </row>
    <row r="508" spans="1:15" x14ac:dyDescent="0.25">
      <c r="A508">
        <f>+IF(ISBLANK('по изворима и контима'!D516)=TRUE,0,1)</f>
        <v>0</v>
      </c>
      <c r="B508">
        <f t="shared" si="503"/>
        <v>0</v>
      </c>
      <c r="C508" s="120">
        <f>IF(A508=0,0,+spisak!A$4)</f>
        <v>0</v>
      </c>
      <c r="D508">
        <f>IF(A508=0,0,+spisak!C$4)</f>
        <v>0</v>
      </c>
      <c r="E508" s="158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39">
        <f t="shared" ref="N508" si="561">+IF(A508=0,0,"do 2015")</f>
        <v>0</v>
      </c>
      <c r="O508" s="121">
        <f>IF(A508=0,0,+VLOOKUP($A508,'по изворима и контима'!$A$12:L$499,COLUMN('по изворима и контима'!J:J),FALSE))</f>
        <v>0</v>
      </c>
    </row>
    <row r="509" spans="1:15" x14ac:dyDescent="0.25">
      <c r="A509">
        <f t="shared" ref="A509:A514" si="562">+A508</f>
        <v>0</v>
      </c>
      <c r="B509">
        <f t="shared" si="503"/>
        <v>0</v>
      </c>
      <c r="C509" s="120">
        <f>IF(A509=0,0,+spisak!A$4)</f>
        <v>0</v>
      </c>
      <c r="D509">
        <f>IF(A509=0,0,+spisak!C$4)</f>
        <v>0</v>
      </c>
      <c r="E509" s="158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39">
        <f t="shared" ref="N509" si="563">+IF(A509=0,0,"2016-plan")</f>
        <v>0</v>
      </c>
      <c r="O509" s="121">
        <f>IF(A509=0,0,+VLOOKUP($A509,'по изворима и контима'!$A$12:R$499,COLUMN('по изворима и контима'!K:K),FALSE))</f>
        <v>0</v>
      </c>
    </row>
    <row r="510" spans="1:15" x14ac:dyDescent="0.25">
      <c r="A510">
        <f t="shared" si="562"/>
        <v>0</v>
      </c>
      <c r="B510">
        <f t="shared" si="503"/>
        <v>0</v>
      </c>
      <c r="C510" s="120">
        <f>IF(A510=0,0,+spisak!A$4)</f>
        <v>0</v>
      </c>
      <c r="D510">
        <f>IF(A510=0,0,+spisak!C$4)</f>
        <v>0</v>
      </c>
      <c r="E510" s="158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39">
        <f t="shared" ref="N510" si="564">+IF(A510=0,0,"2016-procena")</f>
        <v>0</v>
      </c>
      <c r="O510" s="121">
        <f>IF(A510=0,0,+VLOOKUP($A510,'по изворима и контима'!$A$12:R$499,COLUMN('по изворима и контима'!L:L),FALSE))</f>
        <v>0</v>
      </c>
    </row>
    <row r="511" spans="1:15" x14ac:dyDescent="0.25">
      <c r="A511">
        <f t="shared" si="562"/>
        <v>0</v>
      </c>
      <c r="B511">
        <f t="shared" si="503"/>
        <v>0</v>
      </c>
      <c r="C511" s="120">
        <f>IF(A511=0,0,+spisak!A$4)</f>
        <v>0</v>
      </c>
      <c r="D511">
        <f>IF(A511=0,0,+spisak!C$4)</f>
        <v>0</v>
      </c>
      <c r="E511" s="158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39">
        <f t="shared" ref="N511" si="565">+IF(A511=0,0,"2017")</f>
        <v>0</v>
      </c>
      <c r="O511" s="121">
        <f>IF(A511=0,0,+VLOOKUP($A511,'по изворима и контима'!$A$12:R$499,COLUMN('по изворима и контима'!M:M),FALSE))</f>
        <v>0</v>
      </c>
    </row>
    <row r="512" spans="1:15" x14ac:dyDescent="0.25">
      <c r="A512">
        <f t="shared" si="562"/>
        <v>0</v>
      </c>
      <c r="B512">
        <f t="shared" si="503"/>
        <v>0</v>
      </c>
      <c r="C512" s="120">
        <f>IF(A512=0,0,+spisak!A$4)</f>
        <v>0</v>
      </c>
      <c r="D512">
        <f>IF(A512=0,0,+spisak!C$4)</f>
        <v>0</v>
      </c>
      <c r="E512" s="158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39">
        <f t="shared" ref="N512" si="566">+IF(A512=0,0,"2018")</f>
        <v>0</v>
      </c>
      <c r="O512" s="121">
        <f>IF(C512=0,0,+VLOOKUP($A512,'по изворима и контима'!$A$12:R$499,COLUMN('по изворима и контима'!N:N),FALSE))</f>
        <v>0</v>
      </c>
    </row>
    <row r="513" spans="1:15" x14ac:dyDescent="0.25">
      <c r="A513">
        <f t="shared" si="562"/>
        <v>0</v>
      </c>
      <c r="B513">
        <f t="shared" si="503"/>
        <v>0</v>
      </c>
      <c r="C513" s="120">
        <f>IF(A513=0,0,+spisak!A$4)</f>
        <v>0</v>
      </c>
      <c r="D513">
        <f>IF(A513=0,0,+spisak!C$4)</f>
        <v>0</v>
      </c>
      <c r="E513" s="158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39">
        <f t="shared" ref="N513" si="567">+IF(A513=0,0,"2019")</f>
        <v>0</v>
      </c>
      <c r="O513" s="121">
        <f>IF(C513=0,0,+VLOOKUP($A513,'по изворима и контима'!$A$12:R$499,COLUMN('по изворима и контима'!O:O),FALSE))</f>
        <v>0</v>
      </c>
    </row>
    <row r="514" spans="1:15" x14ac:dyDescent="0.25">
      <c r="A514">
        <f t="shared" si="562"/>
        <v>0</v>
      </c>
      <c r="B514">
        <f t="shared" si="503"/>
        <v>0</v>
      </c>
      <c r="C514" s="120">
        <f>IF(A514=0,0,+spisak!A$4)</f>
        <v>0</v>
      </c>
      <c r="D514">
        <f>IF(A514=0,0,+spisak!C$4)</f>
        <v>0</v>
      </c>
      <c r="E514" s="158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39">
        <f t="shared" ref="N514" si="568">+IF(A514=0,0,"nakon 2019")</f>
        <v>0</v>
      </c>
      <c r="O514" s="121">
        <f>IF(C514=0,0,+VLOOKUP($A514,'по изворима и контима'!$A$12:R$499,COLUMN('по изворима и контима'!P:P),FALSE))</f>
        <v>0</v>
      </c>
    </row>
    <row r="515" spans="1:15" x14ac:dyDescent="0.25">
      <c r="A515">
        <f>+IF(MAX(A$4:A512)&gt;=A$1,0,MAX(A$4:A512)+1)</f>
        <v>0</v>
      </c>
      <c r="B515">
        <f t="shared" si="503"/>
        <v>0</v>
      </c>
      <c r="C515" s="120">
        <f>IF(A515=0,0,+spisak!A$4)</f>
        <v>0</v>
      </c>
      <c r="D515">
        <f>IF(A515=0,0,+spisak!C$4)</f>
        <v>0</v>
      </c>
      <c r="E515" s="158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39">
        <f t="shared" ref="N515" si="569">+IF(A515=0,0,"do 2015")</f>
        <v>0</v>
      </c>
      <c r="O515" s="121">
        <f>IF(A515=0,0,+VLOOKUP($A515,'по изворима и контима'!$A$12:L$499,COLUMN('по изворима и контима'!J:J),FALSE))</f>
        <v>0</v>
      </c>
    </row>
    <row r="516" spans="1:15" x14ac:dyDescent="0.25">
      <c r="A516">
        <f>+A515</f>
        <v>0</v>
      </c>
      <c r="B516">
        <f t="shared" si="503"/>
        <v>0</v>
      </c>
      <c r="C516" s="120">
        <f>IF(A516=0,0,+spisak!A$4)</f>
        <v>0</v>
      </c>
      <c r="D516">
        <f>IF(A516=0,0,+spisak!C$4)</f>
        <v>0</v>
      </c>
      <c r="E516" s="158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39">
        <f t="shared" ref="N516" si="570">+IF(A516=0,0,"2016-plan")</f>
        <v>0</v>
      </c>
      <c r="O516" s="121">
        <f>IF(A516=0,0,+VLOOKUP($A516,'по изворима и контима'!$A$12:R$499,COLUMN('по изворима и контима'!K:K),FALSE))</f>
        <v>0</v>
      </c>
    </row>
    <row r="517" spans="1:15" x14ac:dyDescent="0.25">
      <c r="A517">
        <f t="shared" ref="A517:A528" si="571">+A516</f>
        <v>0</v>
      </c>
      <c r="B517">
        <f t="shared" si="503"/>
        <v>0</v>
      </c>
      <c r="C517" s="120">
        <f>IF(A517=0,0,+spisak!A$4)</f>
        <v>0</v>
      </c>
      <c r="D517">
        <f>IF(A517=0,0,+spisak!C$4)</f>
        <v>0</v>
      </c>
      <c r="E517" s="158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39">
        <f t="shared" ref="N517" si="572">+IF(A517=0,0,"2016-procena")</f>
        <v>0</v>
      </c>
      <c r="O517" s="121">
        <f>IF(A517=0,0,+VLOOKUP($A517,'по изворима и контима'!$A$12:R$499,COLUMN('по изворима и контима'!L:L),FALSE))</f>
        <v>0</v>
      </c>
    </row>
    <row r="518" spans="1:15" x14ac:dyDescent="0.25">
      <c r="A518">
        <f t="shared" si="571"/>
        <v>0</v>
      </c>
      <c r="B518">
        <f t="shared" si="503"/>
        <v>0</v>
      </c>
      <c r="C518" s="120">
        <f>IF(A518=0,0,+spisak!A$4)</f>
        <v>0</v>
      </c>
      <c r="D518">
        <f>IF(A518=0,0,+spisak!C$4)</f>
        <v>0</v>
      </c>
      <c r="E518" s="158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39">
        <f t="shared" ref="N518" si="573">+IF(A518=0,0,"2017")</f>
        <v>0</v>
      </c>
      <c r="O518" s="121">
        <f>IF(A518=0,0,+VLOOKUP($A518,'по изворима и контима'!$A$12:R$499,COLUMN('по изворима и контима'!M:M),FALSE))</f>
        <v>0</v>
      </c>
    </row>
    <row r="519" spans="1:15" x14ac:dyDescent="0.25">
      <c r="A519">
        <f t="shared" si="571"/>
        <v>0</v>
      </c>
      <c r="B519">
        <f t="shared" si="503"/>
        <v>0</v>
      </c>
      <c r="C519" s="120">
        <f>IF(A519=0,0,+spisak!A$4)</f>
        <v>0</v>
      </c>
      <c r="D519">
        <f>IF(A519=0,0,+spisak!C$4)</f>
        <v>0</v>
      </c>
      <c r="E519" s="158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39">
        <f t="shared" ref="N519" si="574">+IF(A519=0,0,"2018")</f>
        <v>0</v>
      </c>
      <c r="O519" s="121">
        <f>IF(C519=0,0,+VLOOKUP($A519,'по изворима и контима'!$A$12:R$499,COLUMN('по изворима и контима'!N:N),FALSE))</f>
        <v>0</v>
      </c>
    </row>
    <row r="520" spans="1:15" x14ac:dyDescent="0.25">
      <c r="A520">
        <f t="shared" si="571"/>
        <v>0</v>
      </c>
      <c r="B520">
        <f t="shared" ref="B520:B583" si="575">+IF(A520&gt;0,+B519+1,0)</f>
        <v>0</v>
      </c>
      <c r="C520" s="120">
        <f>IF(A520=0,0,+spisak!A$4)</f>
        <v>0</v>
      </c>
      <c r="D520">
        <f>IF(A520=0,0,+spisak!C$4)</f>
        <v>0</v>
      </c>
      <c r="E520" s="158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39">
        <f t="shared" ref="N520" si="576">+IF(A520=0,0,"2019")</f>
        <v>0</v>
      </c>
      <c r="O520" s="121">
        <f>IF(C520=0,0,+VLOOKUP($A520,'по изворима и контима'!$A$12:R$499,COLUMN('по изворима и контима'!O:O),FALSE))</f>
        <v>0</v>
      </c>
    </row>
    <row r="521" spans="1:15" x14ac:dyDescent="0.25">
      <c r="A521">
        <f t="shared" si="571"/>
        <v>0</v>
      </c>
      <c r="B521">
        <f t="shared" si="575"/>
        <v>0</v>
      </c>
      <c r="C521" s="120">
        <f>IF(A521=0,0,+spisak!A$4)</f>
        <v>0</v>
      </c>
      <c r="D521">
        <f>IF(A521=0,0,+spisak!C$4)</f>
        <v>0</v>
      </c>
      <c r="E521" s="158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39">
        <f t="shared" ref="N521" si="577">+IF(A521=0,0,"nakon 2019")</f>
        <v>0</v>
      </c>
      <c r="O521" s="121">
        <f>IF(C521=0,0,+VLOOKUP($A521,'по изворима и контима'!$A$12:R$499,COLUMN('по изворима и контима'!P:P),FALSE))</f>
        <v>0</v>
      </c>
    </row>
    <row r="522" spans="1:15" x14ac:dyDescent="0.25">
      <c r="A522">
        <f>+IF(MAX(A$4:A519)&gt;=A$1,0,MAX(A$4:A519)+1)</f>
        <v>0</v>
      </c>
      <c r="B522">
        <f t="shared" si="575"/>
        <v>0</v>
      </c>
      <c r="C522" s="120">
        <f>IF(A522=0,0,+spisak!A$4)</f>
        <v>0</v>
      </c>
      <c r="D522">
        <f>IF(A522=0,0,+spisak!C$4)</f>
        <v>0</v>
      </c>
      <c r="E522" s="158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39">
        <f t="shared" ref="N522" si="578">+IF(A522=0,0,"do 2015")</f>
        <v>0</v>
      </c>
      <c r="O522" s="121">
        <f>IF(A522=0,0,+VLOOKUP($A522,'по изворима и контима'!$A$12:L$499,COLUMN('по изворима и контима'!J:J),FALSE))</f>
        <v>0</v>
      </c>
    </row>
    <row r="523" spans="1:15" x14ac:dyDescent="0.25">
      <c r="A523">
        <f>+A522</f>
        <v>0</v>
      </c>
      <c r="B523">
        <f t="shared" si="575"/>
        <v>0</v>
      </c>
      <c r="C523" s="120">
        <f>IF(A523=0,0,+spisak!A$4)</f>
        <v>0</v>
      </c>
      <c r="D523">
        <f>IF(A523=0,0,+spisak!C$4)</f>
        <v>0</v>
      </c>
      <c r="E523" s="158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39">
        <f t="shared" ref="N523" si="579">+IF(A523=0,0,"2016-plan")</f>
        <v>0</v>
      </c>
      <c r="O523" s="121">
        <f>IF(A523=0,0,+VLOOKUP($A523,'по изворима и контима'!$A$12:R$499,COLUMN('по изворима и контима'!K:K),FALSE))</f>
        <v>0</v>
      </c>
    </row>
    <row r="524" spans="1:15" x14ac:dyDescent="0.25">
      <c r="A524">
        <f t="shared" si="571"/>
        <v>0</v>
      </c>
      <c r="B524">
        <f t="shared" si="575"/>
        <v>0</v>
      </c>
      <c r="C524" s="120">
        <f>IF(A524=0,0,+spisak!A$4)</f>
        <v>0</v>
      </c>
      <c r="D524">
        <f>IF(A524=0,0,+spisak!C$4)</f>
        <v>0</v>
      </c>
      <c r="E524" s="158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39">
        <f t="shared" ref="N524" si="580">+IF(A524=0,0,"2016-procena")</f>
        <v>0</v>
      </c>
      <c r="O524" s="121">
        <f>IF(A524=0,0,+VLOOKUP($A524,'по изворима и контима'!$A$12:R$499,COLUMN('по изворима и контима'!L:L),FALSE))</f>
        <v>0</v>
      </c>
    </row>
    <row r="525" spans="1:15" x14ac:dyDescent="0.25">
      <c r="A525">
        <f t="shared" si="571"/>
        <v>0</v>
      </c>
      <c r="B525">
        <f t="shared" si="575"/>
        <v>0</v>
      </c>
      <c r="C525" s="120">
        <f>IF(A525=0,0,+spisak!A$4)</f>
        <v>0</v>
      </c>
      <c r="D525">
        <f>IF(A525=0,0,+spisak!C$4)</f>
        <v>0</v>
      </c>
      <c r="E525" s="158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39">
        <f t="shared" ref="N525" si="581">+IF(A525=0,0,"2017")</f>
        <v>0</v>
      </c>
      <c r="O525" s="121">
        <f>IF(A525=0,0,+VLOOKUP($A525,'по изворима и контима'!$A$12:R$499,COLUMN('по изворима и контима'!M:M),FALSE))</f>
        <v>0</v>
      </c>
    </row>
    <row r="526" spans="1:15" x14ac:dyDescent="0.25">
      <c r="A526">
        <f t="shared" si="571"/>
        <v>0</v>
      </c>
      <c r="B526">
        <f t="shared" si="575"/>
        <v>0</v>
      </c>
      <c r="C526" s="120">
        <f>IF(A526=0,0,+spisak!A$4)</f>
        <v>0</v>
      </c>
      <c r="D526">
        <f>IF(A526=0,0,+spisak!C$4)</f>
        <v>0</v>
      </c>
      <c r="E526" s="158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39">
        <f t="shared" ref="N526" si="582">+IF(A526=0,0,"2018")</f>
        <v>0</v>
      </c>
      <c r="O526" s="121">
        <f>IF(C526=0,0,+VLOOKUP($A526,'по изворима и контима'!$A$12:R$499,COLUMN('по изворима и контима'!N:N),FALSE))</f>
        <v>0</v>
      </c>
    </row>
    <row r="527" spans="1:15" x14ac:dyDescent="0.25">
      <c r="A527">
        <f t="shared" si="571"/>
        <v>0</v>
      </c>
      <c r="B527">
        <f t="shared" si="575"/>
        <v>0</v>
      </c>
      <c r="C527" s="120">
        <f>IF(A527=0,0,+spisak!A$4)</f>
        <v>0</v>
      </c>
      <c r="D527">
        <f>IF(A527=0,0,+spisak!C$4)</f>
        <v>0</v>
      </c>
      <c r="E527" s="158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39">
        <f t="shared" ref="N527" si="583">+IF(A527=0,0,"2019")</f>
        <v>0</v>
      </c>
      <c r="O527" s="121">
        <f>IF(C527=0,0,+VLOOKUP($A527,'по изворима и контима'!$A$12:R$499,COLUMN('по изворима и контима'!O:O),FALSE))</f>
        <v>0</v>
      </c>
    </row>
    <row r="528" spans="1:15" x14ac:dyDescent="0.25">
      <c r="A528">
        <f t="shared" si="571"/>
        <v>0</v>
      </c>
      <c r="B528">
        <f t="shared" si="575"/>
        <v>0</v>
      </c>
      <c r="C528" s="120">
        <f>IF(A528=0,0,+spisak!A$4)</f>
        <v>0</v>
      </c>
      <c r="D528">
        <f>IF(A528=0,0,+spisak!C$4)</f>
        <v>0</v>
      </c>
      <c r="E528" s="158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39">
        <f t="shared" ref="N528" si="584">+IF(A528=0,0,"nakon 2019")</f>
        <v>0</v>
      </c>
      <c r="O528" s="121">
        <f>IF(C528=0,0,+VLOOKUP($A528,'по изворима и контима'!$A$12:R$499,COLUMN('по изворима и контима'!P:P),FALSE))</f>
        <v>0</v>
      </c>
    </row>
    <row r="529" spans="1:15" x14ac:dyDescent="0.25">
      <c r="A529">
        <f>+IF(MAX(A$4:A526)&gt;=A$1,0,MAX(A$4:A526)+1)</f>
        <v>0</v>
      </c>
      <c r="B529">
        <f t="shared" si="575"/>
        <v>0</v>
      </c>
      <c r="C529" s="120">
        <f>IF(A529=0,0,+spisak!A$4)</f>
        <v>0</v>
      </c>
      <c r="D529">
        <f>IF(A529=0,0,+spisak!C$4)</f>
        <v>0</v>
      </c>
      <c r="E529" s="158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39">
        <f t="shared" ref="N529" si="585">+IF(A529=0,0,"do 2015")</f>
        <v>0</v>
      </c>
      <c r="O529" s="121">
        <f>IF(A529=0,0,+VLOOKUP($A529,'по изворима и контима'!$A$12:L$499,COLUMN('по изворима и контима'!J:J),FALSE))</f>
        <v>0</v>
      </c>
    </row>
    <row r="530" spans="1:15" x14ac:dyDescent="0.25">
      <c r="A530">
        <f t="shared" ref="A530:A535" si="586">+A529</f>
        <v>0</v>
      </c>
      <c r="B530">
        <f t="shared" si="575"/>
        <v>0</v>
      </c>
      <c r="C530" s="120">
        <f>IF(A530=0,0,+spisak!A$4)</f>
        <v>0</v>
      </c>
      <c r="D530">
        <f>IF(A530=0,0,+spisak!C$4)</f>
        <v>0</v>
      </c>
      <c r="E530" s="158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39">
        <f t="shared" ref="N530" si="587">+IF(A530=0,0,"2016-plan")</f>
        <v>0</v>
      </c>
      <c r="O530" s="121">
        <f>IF(A530=0,0,+VLOOKUP($A530,'по изворима и контима'!$A$12:R$499,COLUMN('по изворима и контима'!K:K),FALSE))</f>
        <v>0</v>
      </c>
    </row>
    <row r="531" spans="1:15" x14ac:dyDescent="0.25">
      <c r="A531">
        <f t="shared" si="586"/>
        <v>0</v>
      </c>
      <c r="B531">
        <f t="shared" si="575"/>
        <v>0</v>
      </c>
      <c r="C531" s="120">
        <f>IF(A531=0,0,+spisak!A$4)</f>
        <v>0</v>
      </c>
      <c r="D531">
        <f>IF(A531=0,0,+spisak!C$4)</f>
        <v>0</v>
      </c>
      <c r="E531" s="158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39">
        <f t="shared" ref="N531" si="588">+IF(A531=0,0,"2016-procena")</f>
        <v>0</v>
      </c>
      <c r="O531" s="121">
        <f>IF(A531=0,0,+VLOOKUP($A531,'по изворима и контима'!$A$12:R$499,COLUMN('по изворима и контима'!L:L),FALSE))</f>
        <v>0</v>
      </c>
    </row>
    <row r="532" spans="1:15" x14ac:dyDescent="0.25">
      <c r="A532">
        <f t="shared" si="586"/>
        <v>0</v>
      </c>
      <c r="B532">
        <f t="shared" si="575"/>
        <v>0</v>
      </c>
      <c r="C532" s="120">
        <f>IF(A532=0,0,+spisak!A$4)</f>
        <v>0</v>
      </c>
      <c r="D532">
        <f>IF(A532=0,0,+spisak!C$4)</f>
        <v>0</v>
      </c>
      <c r="E532" s="158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39">
        <f t="shared" ref="N532" si="589">+IF(A532=0,0,"2017")</f>
        <v>0</v>
      </c>
      <c r="O532" s="121">
        <f>IF(A532=0,0,+VLOOKUP($A532,'по изворима и контима'!$A$12:R$499,COLUMN('по изворима и контима'!M:M),FALSE))</f>
        <v>0</v>
      </c>
    </row>
    <row r="533" spans="1:15" x14ac:dyDescent="0.25">
      <c r="A533">
        <f t="shared" si="586"/>
        <v>0</v>
      </c>
      <c r="B533">
        <f t="shared" si="575"/>
        <v>0</v>
      </c>
      <c r="C533" s="120">
        <f>IF(A533=0,0,+spisak!A$4)</f>
        <v>0</v>
      </c>
      <c r="D533">
        <f>IF(A533=0,0,+spisak!C$4)</f>
        <v>0</v>
      </c>
      <c r="E533" s="158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39">
        <f t="shared" ref="N533" si="590">+IF(A533=0,0,"2018")</f>
        <v>0</v>
      </c>
      <c r="O533" s="121">
        <f>IF(C533=0,0,+VLOOKUP($A533,'по изворима и контима'!$A$12:R$499,COLUMN('по изворима и контима'!N:N),FALSE))</f>
        <v>0</v>
      </c>
    </row>
    <row r="534" spans="1:15" x14ac:dyDescent="0.25">
      <c r="A534">
        <f t="shared" si="586"/>
        <v>0</v>
      </c>
      <c r="B534">
        <f t="shared" si="575"/>
        <v>0</v>
      </c>
      <c r="C534" s="120">
        <f>IF(A534=0,0,+spisak!A$4)</f>
        <v>0</v>
      </c>
      <c r="D534">
        <f>IF(A534=0,0,+spisak!C$4)</f>
        <v>0</v>
      </c>
      <c r="E534" s="158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39">
        <f t="shared" ref="N534" si="591">+IF(A534=0,0,"2019")</f>
        <v>0</v>
      </c>
      <c r="O534" s="121">
        <f>IF(C534=0,0,+VLOOKUP($A534,'по изворима и контима'!$A$12:R$499,COLUMN('по изворима и контима'!O:O),FALSE))</f>
        <v>0</v>
      </c>
    </row>
    <row r="535" spans="1:15" x14ac:dyDescent="0.25">
      <c r="A535">
        <f t="shared" si="586"/>
        <v>0</v>
      </c>
      <c r="B535">
        <f t="shared" si="575"/>
        <v>0</v>
      </c>
      <c r="C535" s="120">
        <f>IF(A535=0,0,+spisak!A$4)</f>
        <v>0</v>
      </c>
      <c r="D535">
        <f>IF(A535=0,0,+spisak!C$4)</f>
        <v>0</v>
      </c>
      <c r="E535" s="158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39">
        <f t="shared" ref="N535" si="592">+IF(A535=0,0,"nakon 2019")</f>
        <v>0</v>
      </c>
      <c r="O535" s="121">
        <f>IF(C535=0,0,+VLOOKUP($A535,'по изворима и контима'!$A$12:R$499,COLUMN('по изворима и контима'!P:P),FALSE))</f>
        <v>0</v>
      </c>
    </row>
    <row r="536" spans="1:15" x14ac:dyDescent="0.25">
      <c r="A536">
        <f>+IF(ISBLANK('по изворима и контима'!D544)=TRUE,0,1)</f>
        <v>0</v>
      </c>
      <c r="B536">
        <f t="shared" si="575"/>
        <v>0</v>
      </c>
      <c r="C536" s="120">
        <f>IF(A536=0,0,+spisak!A$4)</f>
        <v>0</v>
      </c>
      <c r="D536">
        <f>IF(A536=0,0,+spisak!C$4)</f>
        <v>0</v>
      </c>
      <c r="E536" s="158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39">
        <f t="shared" ref="N536" si="593">+IF(A536=0,0,"do 2015")</f>
        <v>0</v>
      </c>
      <c r="O536" s="121">
        <f>IF(A536=0,0,+VLOOKUP($A536,'по изворима и контима'!$A$12:L$499,COLUMN('по изворима и контима'!J:J),FALSE))</f>
        <v>0</v>
      </c>
    </row>
    <row r="537" spans="1:15" x14ac:dyDescent="0.25">
      <c r="A537">
        <f t="shared" ref="A537:A542" si="594">+A536</f>
        <v>0</v>
      </c>
      <c r="B537">
        <f t="shared" si="575"/>
        <v>0</v>
      </c>
      <c r="C537" s="120">
        <f>IF(A537=0,0,+spisak!A$4)</f>
        <v>0</v>
      </c>
      <c r="D537">
        <f>IF(A537=0,0,+spisak!C$4)</f>
        <v>0</v>
      </c>
      <c r="E537" s="158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39">
        <f t="shared" ref="N537" si="595">+IF(A537=0,0,"2016-plan")</f>
        <v>0</v>
      </c>
      <c r="O537" s="121">
        <f>IF(A537=0,0,+VLOOKUP($A537,'по изворима и контима'!$A$12:R$499,COLUMN('по изворима и контима'!K:K),FALSE))</f>
        <v>0</v>
      </c>
    </row>
    <row r="538" spans="1:15" x14ac:dyDescent="0.25">
      <c r="A538">
        <f t="shared" si="594"/>
        <v>0</v>
      </c>
      <c r="B538">
        <f t="shared" si="575"/>
        <v>0</v>
      </c>
      <c r="C538" s="120">
        <f>IF(A538=0,0,+spisak!A$4)</f>
        <v>0</v>
      </c>
      <c r="D538">
        <f>IF(A538=0,0,+spisak!C$4)</f>
        <v>0</v>
      </c>
      <c r="E538" s="158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39">
        <f t="shared" ref="N538" si="596">+IF(A538=0,0,"2016-procena")</f>
        <v>0</v>
      </c>
      <c r="O538" s="121">
        <f>IF(A538=0,0,+VLOOKUP($A538,'по изворима и контима'!$A$12:R$499,COLUMN('по изворима и контима'!L:L),FALSE))</f>
        <v>0</v>
      </c>
    </row>
    <row r="539" spans="1:15" x14ac:dyDescent="0.25">
      <c r="A539">
        <f t="shared" si="594"/>
        <v>0</v>
      </c>
      <c r="B539">
        <f t="shared" si="575"/>
        <v>0</v>
      </c>
      <c r="C539" s="120">
        <f>IF(A539=0,0,+spisak!A$4)</f>
        <v>0</v>
      </c>
      <c r="D539">
        <f>IF(A539=0,0,+spisak!C$4)</f>
        <v>0</v>
      </c>
      <c r="E539" s="158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39">
        <f t="shared" ref="N539" si="597">+IF(A539=0,0,"2017")</f>
        <v>0</v>
      </c>
      <c r="O539" s="121">
        <f>IF(A539=0,0,+VLOOKUP($A539,'по изворима и контима'!$A$12:R$499,COLUMN('по изворима и контима'!M:M),FALSE))</f>
        <v>0</v>
      </c>
    </row>
    <row r="540" spans="1:15" x14ac:dyDescent="0.25">
      <c r="A540">
        <f t="shared" si="594"/>
        <v>0</v>
      </c>
      <c r="B540">
        <f t="shared" si="575"/>
        <v>0</v>
      </c>
      <c r="C540" s="120">
        <f>IF(A540=0,0,+spisak!A$4)</f>
        <v>0</v>
      </c>
      <c r="D540">
        <f>IF(A540=0,0,+spisak!C$4)</f>
        <v>0</v>
      </c>
      <c r="E540" s="158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39">
        <f t="shared" ref="N540" si="598">+IF(A540=0,0,"2018")</f>
        <v>0</v>
      </c>
      <c r="O540" s="121">
        <f>IF(C540=0,0,+VLOOKUP($A540,'по изворима и контима'!$A$12:R$499,COLUMN('по изворима и контима'!N:N),FALSE))</f>
        <v>0</v>
      </c>
    </row>
    <row r="541" spans="1:15" x14ac:dyDescent="0.25">
      <c r="A541">
        <f t="shared" si="594"/>
        <v>0</v>
      </c>
      <c r="B541">
        <f t="shared" si="575"/>
        <v>0</v>
      </c>
      <c r="C541" s="120">
        <f>IF(A541=0,0,+spisak!A$4)</f>
        <v>0</v>
      </c>
      <c r="D541">
        <f>IF(A541=0,0,+spisak!C$4)</f>
        <v>0</v>
      </c>
      <c r="E541" s="158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39">
        <f t="shared" ref="N541" si="599">+IF(A541=0,0,"2019")</f>
        <v>0</v>
      </c>
      <c r="O541" s="121">
        <f>IF(C541=0,0,+VLOOKUP($A541,'по изворима и контима'!$A$12:R$499,COLUMN('по изворима и контима'!O:O),FALSE))</f>
        <v>0</v>
      </c>
    </row>
    <row r="542" spans="1:15" x14ac:dyDescent="0.25">
      <c r="A542">
        <f t="shared" si="594"/>
        <v>0</v>
      </c>
      <c r="B542">
        <f t="shared" si="575"/>
        <v>0</v>
      </c>
      <c r="C542" s="120">
        <f>IF(A542=0,0,+spisak!A$4)</f>
        <v>0</v>
      </c>
      <c r="D542">
        <f>IF(A542=0,0,+spisak!C$4)</f>
        <v>0</v>
      </c>
      <c r="E542" s="158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39">
        <f t="shared" ref="N542" si="600">+IF(A542=0,0,"nakon 2019")</f>
        <v>0</v>
      </c>
      <c r="O542" s="121">
        <f>IF(C542=0,0,+VLOOKUP($A542,'по изворима и контима'!$A$12:R$499,COLUMN('по изворима и контима'!P:P),FALSE))</f>
        <v>0</v>
      </c>
    </row>
    <row r="543" spans="1:15" x14ac:dyDescent="0.25">
      <c r="A543">
        <f>+IF(MAX(A$4:A540)&gt;=A$1,0,MAX(A$4:A540)+1)</f>
        <v>0</v>
      </c>
      <c r="B543">
        <f t="shared" si="575"/>
        <v>0</v>
      </c>
      <c r="C543" s="120">
        <f>IF(A543=0,0,+spisak!A$4)</f>
        <v>0</v>
      </c>
      <c r="D543">
        <f>IF(A543=0,0,+spisak!C$4)</f>
        <v>0</v>
      </c>
      <c r="E543" s="158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39">
        <f t="shared" ref="N543" si="601">+IF(A543=0,0,"do 2015")</f>
        <v>0</v>
      </c>
      <c r="O543" s="121">
        <f>IF(A543=0,0,+VLOOKUP($A543,'по изворима и контима'!$A$12:L$499,COLUMN('по изворима и контима'!J:J),FALSE))</f>
        <v>0</v>
      </c>
    </row>
    <row r="544" spans="1:15" x14ac:dyDescent="0.25">
      <c r="A544">
        <f>+A543</f>
        <v>0</v>
      </c>
      <c r="B544">
        <f t="shared" si="575"/>
        <v>0</v>
      </c>
      <c r="C544" s="120">
        <f>IF(A544=0,0,+spisak!A$4)</f>
        <v>0</v>
      </c>
      <c r="D544">
        <f>IF(A544=0,0,+spisak!C$4)</f>
        <v>0</v>
      </c>
      <c r="E544" s="158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39">
        <f t="shared" ref="N544" si="602">+IF(A544=0,0,"2016-plan")</f>
        <v>0</v>
      </c>
      <c r="O544" s="121">
        <f>IF(A544=0,0,+VLOOKUP($A544,'по изворима и контима'!$A$12:R$499,COLUMN('по изворима и контима'!K:K),FALSE))</f>
        <v>0</v>
      </c>
    </row>
    <row r="545" spans="1:15" x14ac:dyDescent="0.25">
      <c r="A545">
        <f t="shared" ref="A545:A556" si="603">+A544</f>
        <v>0</v>
      </c>
      <c r="B545">
        <f t="shared" si="575"/>
        <v>0</v>
      </c>
      <c r="C545" s="120">
        <f>IF(A545=0,0,+spisak!A$4)</f>
        <v>0</v>
      </c>
      <c r="D545">
        <f>IF(A545=0,0,+spisak!C$4)</f>
        <v>0</v>
      </c>
      <c r="E545" s="158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39">
        <f t="shared" ref="N545" si="604">+IF(A545=0,0,"2016-procena")</f>
        <v>0</v>
      </c>
      <c r="O545" s="121">
        <f>IF(A545=0,0,+VLOOKUP($A545,'по изворима и контима'!$A$12:R$499,COLUMN('по изворима и контима'!L:L),FALSE))</f>
        <v>0</v>
      </c>
    </row>
    <row r="546" spans="1:15" x14ac:dyDescent="0.25">
      <c r="A546">
        <f t="shared" si="603"/>
        <v>0</v>
      </c>
      <c r="B546">
        <f t="shared" si="575"/>
        <v>0</v>
      </c>
      <c r="C546" s="120">
        <f>IF(A546=0,0,+spisak!A$4)</f>
        <v>0</v>
      </c>
      <c r="D546">
        <f>IF(A546=0,0,+spisak!C$4)</f>
        <v>0</v>
      </c>
      <c r="E546" s="158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39">
        <f t="shared" ref="N546" si="605">+IF(A546=0,0,"2017")</f>
        <v>0</v>
      </c>
      <c r="O546" s="121">
        <f>IF(A546=0,0,+VLOOKUP($A546,'по изворима и контима'!$A$12:R$499,COLUMN('по изворима и контима'!M:M),FALSE))</f>
        <v>0</v>
      </c>
    </row>
    <row r="547" spans="1:15" x14ac:dyDescent="0.25">
      <c r="A547">
        <f t="shared" si="603"/>
        <v>0</v>
      </c>
      <c r="B547">
        <f t="shared" si="575"/>
        <v>0</v>
      </c>
      <c r="C547" s="120">
        <f>IF(A547=0,0,+spisak!A$4)</f>
        <v>0</v>
      </c>
      <c r="D547">
        <f>IF(A547=0,0,+spisak!C$4)</f>
        <v>0</v>
      </c>
      <c r="E547" s="158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39">
        <f t="shared" ref="N547" si="606">+IF(A547=0,0,"2018")</f>
        <v>0</v>
      </c>
      <c r="O547" s="121">
        <f>IF(C547=0,0,+VLOOKUP($A547,'по изворима и контима'!$A$12:R$499,COLUMN('по изворима и контима'!N:N),FALSE))</f>
        <v>0</v>
      </c>
    </row>
    <row r="548" spans="1:15" x14ac:dyDescent="0.25">
      <c r="A548">
        <f t="shared" si="603"/>
        <v>0</v>
      </c>
      <c r="B548">
        <f t="shared" si="575"/>
        <v>0</v>
      </c>
      <c r="C548" s="120">
        <f>IF(A548=0,0,+spisak!A$4)</f>
        <v>0</v>
      </c>
      <c r="D548">
        <f>IF(A548=0,0,+spisak!C$4)</f>
        <v>0</v>
      </c>
      <c r="E548" s="158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39">
        <f t="shared" ref="N548" si="607">+IF(A548=0,0,"2019")</f>
        <v>0</v>
      </c>
      <c r="O548" s="121">
        <f>IF(C548=0,0,+VLOOKUP($A548,'по изворима и контима'!$A$12:R$499,COLUMN('по изворима и контима'!O:O),FALSE))</f>
        <v>0</v>
      </c>
    </row>
    <row r="549" spans="1:15" x14ac:dyDescent="0.25">
      <c r="A549">
        <f t="shared" si="603"/>
        <v>0</v>
      </c>
      <c r="B549">
        <f t="shared" si="575"/>
        <v>0</v>
      </c>
      <c r="C549" s="120">
        <f>IF(A549=0,0,+spisak!A$4)</f>
        <v>0</v>
      </c>
      <c r="D549">
        <f>IF(A549=0,0,+spisak!C$4)</f>
        <v>0</v>
      </c>
      <c r="E549" s="158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39">
        <f t="shared" ref="N549" si="608">+IF(A549=0,0,"nakon 2019")</f>
        <v>0</v>
      </c>
      <c r="O549" s="121">
        <f>IF(C549=0,0,+VLOOKUP($A549,'по изворима и контима'!$A$12:R$499,COLUMN('по изворима и контима'!P:P),FALSE))</f>
        <v>0</v>
      </c>
    </row>
    <row r="550" spans="1:15" x14ac:dyDescent="0.25">
      <c r="A550">
        <f>+IF(MAX(A$4:A547)&gt;=A$1,0,MAX(A$4:A547)+1)</f>
        <v>0</v>
      </c>
      <c r="B550">
        <f t="shared" si="575"/>
        <v>0</v>
      </c>
      <c r="C550" s="120">
        <f>IF(A550=0,0,+spisak!A$4)</f>
        <v>0</v>
      </c>
      <c r="D550">
        <f>IF(A550=0,0,+spisak!C$4)</f>
        <v>0</v>
      </c>
      <c r="E550" s="158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39">
        <f t="shared" ref="N550" si="609">+IF(A550=0,0,"do 2015")</f>
        <v>0</v>
      </c>
      <c r="O550" s="121">
        <f>IF(A550=0,0,+VLOOKUP($A550,'по изворима и контима'!$A$12:L$499,COLUMN('по изворима и контима'!J:J),FALSE))</f>
        <v>0</v>
      </c>
    </row>
    <row r="551" spans="1:15" x14ac:dyDescent="0.25">
      <c r="A551">
        <f>+A550</f>
        <v>0</v>
      </c>
      <c r="B551">
        <f t="shared" si="575"/>
        <v>0</v>
      </c>
      <c r="C551" s="120">
        <f>IF(A551=0,0,+spisak!A$4)</f>
        <v>0</v>
      </c>
      <c r="D551">
        <f>IF(A551=0,0,+spisak!C$4)</f>
        <v>0</v>
      </c>
      <c r="E551" s="158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39">
        <f t="shared" ref="N551" si="610">+IF(A551=0,0,"2016-plan")</f>
        <v>0</v>
      </c>
      <c r="O551" s="121">
        <f>IF(A551=0,0,+VLOOKUP($A551,'по изворима и контима'!$A$12:R$499,COLUMN('по изворима и контима'!K:K),FALSE))</f>
        <v>0</v>
      </c>
    </row>
    <row r="552" spans="1:15" x14ac:dyDescent="0.25">
      <c r="A552">
        <f t="shared" si="603"/>
        <v>0</v>
      </c>
      <c r="B552">
        <f t="shared" si="575"/>
        <v>0</v>
      </c>
      <c r="C552" s="120">
        <f>IF(A552=0,0,+spisak!A$4)</f>
        <v>0</v>
      </c>
      <c r="D552">
        <f>IF(A552=0,0,+spisak!C$4)</f>
        <v>0</v>
      </c>
      <c r="E552" s="158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39">
        <f t="shared" ref="N552" si="611">+IF(A552=0,0,"2016-procena")</f>
        <v>0</v>
      </c>
      <c r="O552" s="121">
        <f>IF(A552=0,0,+VLOOKUP($A552,'по изворима и контима'!$A$12:R$499,COLUMN('по изворима и контима'!L:L),FALSE))</f>
        <v>0</v>
      </c>
    </row>
    <row r="553" spans="1:15" x14ac:dyDescent="0.25">
      <c r="A553">
        <f t="shared" si="603"/>
        <v>0</v>
      </c>
      <c r="B553">
        <f t="shared" si="575"/>
        <v>0</v>
      </c>
      <c r="C553" s="120">
        <f>IF(A553=0,0,+spisak!A$4)</f>
        <v>0</v>
      </c>
      <c r="D553">
        <f>IF(A553=0,0,+spisak!C$4)</f>
        <v>0</v>
      </c>
      <c r="E553" s="158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39">
        <f t="shared" ref="N553" si="612">+IF(A553=0,0,"2017")</f>
        <v>0</v>
      </c>
      <c r="O553" s="121">
        <f>IF(A553=0,0,+VLOOKUP($A553,'по изворима и контима'!$A$12:R$499,COLUMN('по изворима и контима'!M:M),FALSE))</f>
        <v>0</v>
      </c>
    </row>
    <row r="554" spans="1:15" x14ac:dyDescent="0.25">
      <c r="A554">
        <f t="shared" si="603"/>
        <v>0</v>
      </c>
      <c r="B554">
        <f t="shared" si="575"/>
        <v>0</v>
      </c>
      <c r="C554" s="120">
        <f>IF(A554=0,0,+spisak!A$4)</f>
        <v>0</v>
      </c>
      <c r="D554">
        <f>IF(A554=0,0,+spisak!C$4)</f>
        <v>0</v>
      </c>
      <c r="E554" s="158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39">
        <f t="shared" ref="N554" si="613">+IF(A554=0,0,"2018")</f>
        <v>0</v>
      </c>
      <c r="O554" s="121">
        <f>IF(C554=0,0,+VLOOKUP($A554,'по изворима и контима'!$A$12:R$499,COLUMN('по изворима и контима'!N:N),FALSE))</f>
        <v>0</v>
      </c>
    </row>
    <row r="555" spans="1:15" x14ac:dyDescent="0.25">
      <c r="A555">
        <f t="shared" si="603"/>
        <v>0</v>
      </c>
      <c r="B555">
        <f t="shared" si="575"/>
        <v>0</v>
      </c>
      <c r="C555" s="120">
        <f>IF(A555=0,0,+spisak!A$4)</f>
        <v>0</v>
      </c>
      <c r="D555">
        <f>IF(A555=0,0,+spisak!C$4)</f>
        <v>0</v>
      </c>
      <c r="E555" s="158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39">
        <f t="shared" ref="N555" si="614">+IF(A555=0,0,"2019")</f>
        <v>0</v>
      </c>
      <c r="O555" s="121">
        <f>IF(C555=0,0,+VLOOKUP($A555,'по изворима и контима'!$A$12:R$499,COLUMN('по изворима и контима'!O:O),FALSE))</f>
        <v>0</v>
      </c>
    </row>
    <row r="556" spans="1:15" x14ac:dyDescent="0.25">
      <c r="A556">
        <f t="shared" si="603"/>
        <v>0</v>
      </c>
      <c r="B556">
        <f t="shared" si="575"/>
        <v>0</v>
      </c>
      <c r="C556" s="120">
        <f>IF(A556=0,0,+spisak!A$4)</f>
        <v>0</v>
      </c>
      <c r="D556">
        <f>IF(A556=0,0,+spisak!C$4)</f>
        <v>0</v>
      </c>
      <c r="E556" s="158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39">
        <f t="shared" ref="N556" si="615">+IF(A556=0,0,"nakon 2019")</f>
        <v>0</v>
      </c>
      <c r="O556" s="121">
        <f>IF(C556=0,0,+VLOOKUP($A556,'по изворима и контима'!$A$12:R$499,COLUMN('по изворима и контима'!P:P),FALSE))</f>
        <v>0</v>
      </c>
    </row>
    <row r="557" spans="1:15" x14ac:dyDescent="0.25">
      <c r="A557">
        <f>+IF(MAX(A$4:A554)&gt;=A$1,0,MAX(A$4:A554)+1)</f>
        <v>0</v>
      </c>
      <c r="B557">
        <f t="shared" si="575"/>
        <v>0</v>
      </c>
      <c r="C557" s="120">
        <f>IF(A557=0,0,+spisak!A$4)</f>
        <v>0</v>
      </c>
      <c r="D557">
        <f>IF(A557=0,0,+spisak!C$4)</f>
        <v>0</v>
      </c>
      <c r="E557" s="158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39">
        <f t="shared" ref="N557" si="616">+IF(A557=0,0,"do 2015")</f>
        <v>0</v>
      </c>
      <c r="O557" s="121">
        <f>IF(A557=0,0,+VLOOKUP($A557,'по изворима и контима'!$A$12:L$499,COLUMN('по изворима и контима'!J:J),FALSE))</f>
        <v>0</v>
      </c>
    </row>
    <row r="558" spans="1:15" x14ac:dyDescent="0.25">
      <c r="A558">
        <f t="shared" ref="A558:A563" si="617">+A557</f>
        <v>0</v>
      </c>
      <c r="B558">
        <f t="shared" si="575"/>
        <v>0</v>
      </c>
      <c r="C558" s="120">
        <f>IF(A558=0,0,+spisak!A$4)</f>
        <v>0</v>
      </c>
      <c r="D558">
        <f>IF(A558=0,0,+spisak!C$4)</f>
        <v>0</v>
      </c>
      <c r="E558" s="158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39">
        <f t="shared" ref="N558" si="618">+IF(A558=0,0,"2016-plan")</f>
        <v>0</v>
      </c>
      <c r="O558" s="121">
        <f>IF(A558=0,0,+VLOOKUP($A558,'по изворима и контима'!$A$12:R$499,COLUMN('по изворима и контима'!K:K),FALSE))</f>
        <v>0</v>
      </c>
    </row>
    <row r="559" spans="1:15" x14ac:dyDescent="0.25">
      <c r="A559">
        <f t="shared" si="617"/>
        <v>0</v>
      </c>
      <c r="B559">
        <f t="shared" si="575"/>
        <v>0</v>
      </c>
      <c r="C559" s="120">
        <f>IF(A559=0,0,+spisak!A$4)</f>
        <v>0</v>
      </c>
      <c r="D559">
        <f>IF(A559=0,0,+spisak!C$4)</f>
        <v>0</v>
      </c>
      <c r="E559" s="158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39">
        <f t="shared" ref="N559" si="619">+IF(A559=0,0,"2016-procena")</f>
        <v>0</v>
      </c>
      <c r="O559" s="121">
        <f>IF(A559=0,0,+VLOOKUP($A559,'по изворима и контима'!$A$12:R$499,COLUMN('по изворима и контима'!L:L),FALSE))</f>
        <v>0</v>
      </c>
    </row>
    <row r="560" spans="1:15" x14ac:dyDescent="0.25">
      <c r="A560">
        <f t="shared" si="617"/>
        <v>0</v>
      </c>
      <c r="B560">
        <f t="shared" si="575"/>
        <v>0</v>
      </c>
      <c r="C560" s="120">
        <f>IF(A560=0,0,+spisak!A$4)</f>
        <v>0</v>
      </c>
      <c r="D560">
        <f>IF(A560=0,0,+spisak!C$4)</f>
        <v>0</v>
      </c>
      <c r="E560" s="158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39">
        <f t="shared" ref="N560" si="620">+IF(A560=0,0,"2017")</f>
        <v>0</v>
      </c>
      <c r="O560" s="121">
        <f>IF(A560=0,0,+VLOOKUP($A560,'по изворима и контима'!$A$12:R$499,COLUMN('по изворима и контима'!M:M),FALSE))</f>
        <v>0</v>
      </c>
    </row>
    <row r="561" spans="1:15" x14ac:dyDescent="0.25">
      <c r="A561">
        <f t="shared" si="617"/>
        <v>0</v>
      </c>
      <c r="B561">
        <f t="shared" si="575"/>
        <v>0</v>
      </c>
      <c r="C561" s="120">
        <f>IF(A561=0,0,+spisak!A$4)</f>
        <v>0</v>
      </c>
      <c r="D561">
        <f>IF(A561=0,0,+spisak!C$4)</f>
        <v>0</v>
      </c>
      <c r="E561" s="158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39">
        <f t="shared" ref="N561" si="621">+IF(A561=0,0,"2018")</f>
        <v>0</v>
      </c>
      <c r="O561" s="121">
        <f>IF(C561=0,0,+VLOOKUP($A561,'по изворима и контима'!$A$12:R$499,COLUMN('по изворима и контима'!N:N),FALSE))</f>
        <v>0</v>
      </c>
    </row>
    <row r="562" spans="1:15" x14ac:dyDescent="0.25">
      <c r="A562">
        <f t="shared" si="617"/>
        <v>0</v>
      </c>
      <c r="B562">
        <f t="shared" si="575"/>
        <v>0</v>
      </c>
      <c r="C562" s="120">
        <f>IF(A562=0,0,+spisak!A$4)</f>
        <v>0</v>
      </c>
      <c r="D562">
        <f>IF(A562=0,0,+spisak!C$4)</f>
        <v>0</v>
      </c>
      <c r="E562" s="158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39">
        <f t="shared" ref="N562" si="622">+IF(A562=0,0,"2019")</f>
        <v>0</v>
      </c>
      <c r="O562" s="121">
        <f>IF(C562=0,0,+VLOOKUP($A562,'по изворима и контима'!$A$12:R$499,COLUMN('по изворима и контима'!O:O),FALSE))</f>
        <v>0</v>
      </c>
    </row>
    <row r="563" spans="1:15" x14ac:dyDescent="0.25">
      <c r="A563">
        <f t="shared" si="617"/>
        <v>0</v>
      </c>
      <c r="B563">
        <f t="shared" si="575"/>
        <v>0</v>
      </c>
      <c r="C563" s="120">
        <f>IF(A563=0,0,+spisak!A$4)</f>
        <v>0</v>
      </c>
      <c r="D563">
        <f>IF(A563=0,0,+spisak!C$4)</f>
        <v>0</v>
      </c>
      <c r="E563" s="158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39">
        <f t="shared" ref="N563" si="623">+IF(A563=0,0,"nakon 2019")</f>
        <v>0</v>
      </c>
      <c r="O563" s="121">
        <f>IF(C563=0,0,+VLOOKUP($A563,'по изворима и контима'!$A$12:R$499,COLUMN('по изворима и контима'!P:P),FALSE))</f>
        <v>0</v>
      </c>
    </row>
    <row r="564" spans="1:15" x14ac:dyDescent="0.25">
      <c r="A564">
        <f>+IF(ISBLANK('по изворима и контима'!D572)=TRUE,0,1)</f>
        <v>0</v>
      </c>
      <c r="B564">
        <f t="shared" si="575"/>
        <v>0</v>
      </c>
      <c r="C564" s="120">
        <f>IF(A564=0,0,+spisak!A$4)</f>
        <v>0</v>
      </c>
      <c r="D564">
        <f>IF(A564=0,0,+spisak!C$4)</f>
        <v>0</v>
      </c>
      <c r="E564" s="158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39">
        <f t="shared" ref="N564" si="624">+IF(A564=0,0,"do 2015")</f>
        <v>0</v>
      </c>
      <c r="O564" s="121">
        <f>IF(A564=0,0,+VLOOKUP($A564,'по изворима и контима'!$A$12:L$499,COLUMN('по изворима и контима'!J:J),FALSE))</f>
        <v>0</v>
      </c>
    </row>
    <row r="565" spans="1:15" x14ac:dyDescent="0.25">
      <c r="A565">
        <f t="shared" ref="A565:A570" si="625">+A564</f>
        <v>0</v>
      </c>
      <c r="B565">
        <f t="shared" si="575"/>
        <v>0</v>
      </c>
      <c r="C565" s="120">
        <f>IF(A565=0,0,+spisak!A$4)</f>
        <v>0</v>
      </c>
      <c r="D565">
        <f>IF(A565=0,0,+spisak!C$4)</f>
        <v>0</v>
      </c>
      <c r="E565" s="158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39">
        <f t="shared" ref="N565" si="626">+IF(A565=0,0,"2016-plan")</f>
        <v>0</v>
      </c>
      <c r="O565" s="121">
        <f>IF(A565=0,0,+VLOOKUP($A565,'по изворима и контима'!$A$12:R$499,COLUMN('по изворима и контима'!K:K),FALSE))</f>
        <v>0</v>
      </c>
    </row>
    <row r="566" spans="1:15" x14ac:dyDescent="0.25">
      <c r="A566">
        <f t="shared" si="625"/>
        <v>0</v>
      </c>
      <c r="B566">
        <f t="shared" si="575"/>
        <v>0</v>
      </c>
      <c r="C566" s="120">
        <f>IF(A566=0,0,+spisak!A$4)</f>
        <v>0</v>
      </c>
      <c r="D566">
        <f>IF(A566=0,0,+spisak!C$4)</f>
        <v>0</v>
      </c>
      <c r="E566" s="158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39">
        <f t="shared" ref="N566" si="627">+IF(A566=0,0,"2016-procena")</f>
        <v>0</v>
      </c>
      <c r="O566" s="121">
        <f>IF(A566=0,0,+VLOOKUP($A566,'по изворима и контима'!$A$12:R$499,COLUMN('по изворима и контима'!L:L),FALSE))</f>
        <v>0</v>
      </c>
    </row>
    <row r="567" spans="1:15" x14ac:dyDescent="0.25">
      <c r="A567">
        <f t="shared" si="625"/>
        <v>0</v>
      </c>
      <c r="B567">
        <f t="shared" si="575"/>
        <v>0</v>
      </c>
      <c r="C567" s="120">
        <f>IF(A567=0,0,+spisak!A$4)</f>
        <v>0</v>
      </c>
      <c r="D567">
        <f>IF(A567=0,0,+spisak!C$4)</f>
        <v>0</v>
      </c>
      <c r="E567" s="158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39">
        <f t="shared" ref="N567" si="628">+IF(A567=0,0,"2017")</f>
        <v>0</v>
      </c>
      <c r="O567" s="121">
        <f>IF(A567=0,0,+VLOOKUP($A567,'по изворима и контима'!$A$12:R$499,COLUMN('по изворима и контима'!M:M),FALSE))</f>
        <v>0</v>
      </c>
    </row>
    <row r="568" spans="1:15" x14ac:dyDescent="0.25">
      <c r="A568">
        <f t="shared" si="625"/>
        <v>0</v>
      </c>
      <c r="B568">
        <f t="shared" si="575"/>
        <v>0</v>
      </c>
      <c r="C568" s="120">
        <f>IF(A568=0,0,+spisak!A$4)</f>
        <v>0</v>
      </c>
      <c r="D568">
        <f>IF(A568=0,0,+spisak!C$4)</f>
        <v>0</v>
      </c>
      <c r="E568" s="158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39">
        <f t="shared" ref="N568" si="629">+IF(A568=0,0,"2018")</f>
        <v>0</v>
      </c>
      <c r="O568" s="121">
        <f>IF(C568=0,0,+VLOOKUP($A568,'по изворима и контима'!$A$12:R$499,COLUMN('по изворима и контима'!N:N),FALSE))</f>
        <v>0</v>
      </c>
    </row>
    <row r="569" spans="1:15" x14ac:dyDescent="0.25">
      <c r="A569">
        <f t="shared" si="625"/>
        <v>0</v>
      </c>
      <c r="B569">
        <f t="shared" si="575"/>
        <v>0</v>
      </c>
      <c r="C569" s="120">
        <f>IF(A569=0,0,+spisak!A$4)</f>
        <v>0</v>
      </c>
      <c r="D569">
        <f>IF(A569=0,0,+spisak!C$4)</f>
        <v>0</v>
      </c>
      <c r="E569" s="158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39">
        <f t="shared" ref="N569" si="630">+IF(A569=0,0,"2019")</f>
        <v>0</v>
      </c>
      <c r="O569" s="121">
        <f>IF(C569=0,0,+VLOOKUP($A569,'по изворима и контима'!$A$12:R$499,COLUMN('по изворима и контима'!O:O),FALSE))</f>
        <v>0</v>
      </c>
    </row>
    <row r="570" spans="1:15" x14ac:dyDescent="0.25">
      <c r="A570">
        <f t="shared" si="625"/>
        <v>0</v>
      </c>
      <c r="B570">
        <f t="shared" si="575"/>
        <v>0</v>
      </c>
      <c r="C570" s="120">
        <f>IF(A570=0,0,+spisak!A$4)</f>
        <v>0</v>
      </c>
      <c r="D570">
        <f>IF(A570=0,0,+spisak!C$4)</f>
        <v>0</v>
      </c>
      <c r="E570" s="158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39">
        <f t="shared" ref="N570" si="631">+IF(A570=0,0,"nakon 2019")</f>
        <v>0</v>
      </c>
      <c r="O570" s="121">
        <f>IF(C570=0,0,+VLOOKUP($A570,'по изворима и контима'!$A$12:R$499,COLUMN('по изворима и контима'!P:P),FALSE))</f>
        <v>0</v>
      </c>
    </row>
    <row r="571" spans="1:15" x14ac:dyDescent="0.25">
      <c r="A571">
        <f>+IF(MAX(A$4:A568)&gt;=A$1,0,MAX(A$4:A568)+1)</f>
        <v>0</v>
      </c>
      <c r="B571">
        <f t="shared" si="575"/>
        <v>0</v>
      </c>
      <c r="C571" s="120">
        <f>IF(A571=0,0,+spisak!A$4)</f>
        <v>0</v>
      </c>
      <c r="D571">
        <f>IF(A571=0,0,+spisak!C$4)</f>
        <v>0</v>
      </c>
      <c r="E571" s="158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39">
        <f t="shared" ref="N571" si="632">+IF(A571=0,0,"do 2015")</f>
        <v>0</v>
      </c>
      <c r="O571" s="121">
        <f>IF(A571=0,0,+VLOOKUP($A571,'по изворима и контима'!$A$12:L$499,COLUMN('по изворима и контима'!J:J),FALSE))</f>
        <v>0</v>
      </c>
    </row>
    <row r="572" spans="1:15" x14ac:dyDescent="0.25">
      <c r="A572">
        <f>+A571</f>
        <v>0</v>
      </c>
      <c r="B572">
        <f t="shared" si="575"/>
        <v>0</v>
      </c>
      <c r="C572" s="120">
        <f>IF(A572=0,0,+spisak!A$4)</f>
        <v>0</v>
      </c>
      <c r="D572">
        <f>IF(A572=0,0,+spisak!C$4)</f>
        <v>0</v>
      </c>
      <c r="E572" s="158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39">
        <f t="shared" ref="N572" si="633">+IF(A572=0,0,"2016-plan")</f>
        <v>0</v>
      </c>
      <c r="O572" s="121">
        <f>IF(A572=0,0,+VLOOKUP($A572,'по изворима и контима'!$A$12:R$499,COLUMN('по изворима и контима'!K:K),FALSE))</f>
        <v>0</v>
      </c>
    </row>
    <row r="573" spans="1:15" x14ac:dyDescent="0.25">
      <c r="A573">
        <f t="shared" ref="A573:A584" si="634">+A572</f>
        <v>0</v>
      </c>
      <c r="B573">
        <f t="shared" si="575"/>
        <v>0</v>
      </c>
      <c r="C573" s="120">
        <f>IF(A573=0,0,+spisak!A$4)</f>
        <v>0</v>
      </c>
      <c r="D573">
        <f>IF(A573=0,0,+spisak!C$4)</f>
        <v>0</v>
      </c>
      <c r="E573" s="158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39">
        <f t="shared" ref="N573" si="635">+IF(A573=0,0,"2016-procena")</f>
        <v>0</v>
      </c>
      <c r="O573" s="121">
        <f>IF(A573=0,0,+VLOOKUP($A573,'по изворима и контима'!$A$12:R$499,COLUMN('по изворима и контима'!L:L),FALSE))</f>
        <v>0</v>
      </c>
    </row>
    <row r="574" spans="1:15" x14ac:dyDescent="0.25">
      <c r="A574">
        <f t="shared" si="634"/>
        <v>0</v>
      </c>
      <c r="B574">
        <f t="shared" si="575"/>
        <v>0</v>
      </c>
      <c r="C574" s="120">
        <f>IF(A574=0,0,+spisak!A$4)</f>
        <v>0</v>
      </c>
      <c r="D574">
        <f>IF(A574=0,0,+spisak!C$4)</f>
        <v>0</v>
      </c>
      <c r="E574" s="158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39">
        <f t="shared" ref="N574" si="636">+IF(A574=0,0,"2017")</f>
        <v>0</v>
      </c>
      <c r="O574" s="121">
        <f>IF(A574=0,0,+VLOOKUP($A574,'по изворима и контима'!$A$12:R$499,COLUMN('по изворима и контима'!M:M),FALSE))</f>
        <v>0</v>
      </c>
    </row>
    <row r="575" spans="1:15" x14ac:dyDescent="0.25">
      <c r="A575">
        <f t="shared" si="634"/>
        <v>0</v>
      </c>
      <c r="B575">
        <f t="shared" si="575"/>
        <v>0</v>
      </c>
      <c r="C575" s="120">
        <f>IF(A575=0,0,+spisak!A$4)</f>
        <v>0</v>
      </c>
      <c r="D575">
        <f>IF(A575=0,0,+spisak!C$4)</f>
        <v>0</v>
      </c>
      <c r="E575" s="158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39">
        <f t="shared" ref="N575" si="637">+IF(A575=0,0,"2018")</f>
        <v>0</v>
      </c>
      <c r="O575" s="121">
        <f>IF(C575=0,0,+VLOOKUP($A575,'по изворима и контима'!$A$12:R$499,COLUMN('по изворима и контима'!N:N),FALSE))</f>
        <v>0</v>
      </c>
    </row>
    <row r="576" spans="1:15" x14ac:dyDescent="0.25">
      <c r="A576">
        <f t="shared" si="634"/>
        <v>0</v>
      </c>
      <c r="B576">
        <f t="shared" si="575"/>
        <v>0</v>
      </c>
      <c r="C576" s="120">
        <f>IF(A576=0,0,+spisak!A$4)</f>
        <v>0</v>
      </c>
      <c r="D576">
        <f>IF(A576=0,0,+spisak!C$4)</f>
        <v>0</v>
      </c>
      <c r="E576" s="158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39">
        <f t="shared" ref="N576" si="638">+IF(A576=0,0,"2019")</f>
        <v>0</v>
      </c>
      <c r="O576" s="121">
        <f>IF(C576=0,0,+VLOOKUP($A576,'по изворима и контима'!$A$12:R$499,COLUMN('по изворима и контима'!O:O),FALSE))</f>
        <v>0</v>
      </c>
    </row>
    <row r="577" spans="1:15" x14ac:dyDescent="0.25">
      <c r="A577">
        <f t="shared" si="634"/>
        <v>0</v>
      </c>
      <c r="B577">
        <f t="shared" si="575"/>
        <v>0</v>
      </c>
      <c r="C577" s="120">
        <f>IF(A577=0,0,+spisak!A$4)</f>
        <v>0</v>
      </c>
      <c r="D577">
        <f>IF(A577=0,0,+spisak!C$4)</f>
        <v>0</v>
      </c>
      <c r="E577" s="158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39">
        <f t="shared" ref="N577" si="639">+IF(A577=0,0,"nakon 2019")</f>
        <v>0</v>
      </c>
      <c r="O577" s="121">
        <f>IF(C577=0,0,+VLOOKUP($A577,'по изворима и контима'!$A$12:R$499,COLUMN('по изворима и контима'!P:P),FALSE))</f>
        <v>0</v>
      </c>
    </row>
    <row r="578" spans="1:15" x14ac:dyDescent="0.25">
      <c r="A578">
        <f>+IF(MAX(A$4:A575)&gt;=A$1,0,MAX(A$4:A575)+1)</f>
        <v>0</v>
      </c>
      <c r="B578">
        <f t="shared" si="575"/>
        <v>0</v>
      </c>
      <c r="C578" s="120">
        <f>IF(A578=0,0,+spisak!A$4)</f>
        <v>0</v>
      </c>
      <c r="D578">
        <f>IF(A578=0,0,+spisak!C$4)</f>
        <v>0</v>
      </c>
      <c r="E578" s="158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39">
        <f t="shared" ref="N578" si="640">+IF(A578=0,0,"do 2015")</f>
        <v>0</v>
      </c>
      <c r="O578" s="121">
        <f>IF(A578=0,0,+VLOOKUP($A578,'по изворима и контима'!$A$12:L$499,COLUMN('по изворима и контима'!J:J),FALSE))</f>
        <v>0</v>
      </c>
    </row>
    <row r="579" spans="1:15" x14ac:dyDescent="0.25">
      <c r="A579">
        <f>+A578</f>
        <v>0</v>
      </c>
      <c r="B579">
        <f t="shared" si="575"/>
        <v>0</v>
      </c>
      <c r="C579" s="120">
        <f>IF(A579=0,0,+spisak!A$4)</f>
        <v>0</v>
      </c>
      <c r="D579">
        <f>IF(A579=0,0,+spisak!C$4)</f>
        <v>0</v>
      </c>
      <c r="E579" s="158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39">
        <f t="shared" ref="N579" si="641">+IF(A579=0,0,"2016-plan")</f>
        <v>0</v>
      </c>
      <c r="O579" s="121">
        <f>IF(A579=0,0,+VLOOKUP($A579,'по изворима и контима'!$A$12:R$499,COLUMN('по изворима и контима'!K:K),FALSE))</f>
        <v>0</v>
      </c>
    </row>
    <row r="580" spans="1:15" x14ac:dyDescent="0.25">
      <c r="A580">
        <f t="shared" si="634"/>
        <v>0</v>
      </c>
      <c r="B580">
        <f t="shared" si="575"/>
        <v>0</v>
      </c>
      <c r="C580" s="120">
        <f>IF(A580=0,0,+spisak!A$4)</f>
        <v>0</v>
      </c>
      <c r="D580">
        <f>IF(A580=0,0,+spisak!C$4)</f>
        <v>0</v>
      </c>
      <c r="E580" s="158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39">
        <f t="shared" ref="N580" si="642">+IF(A580=0,0,"2016-procena")</f>
        <v>0</v>
      </c>
      <c r="O580" s="121">
        <f>IF(A580=0,0,+VLOOKUP($A580,'по изворима и контима'!$A$12:R$499,COLUMN('по изворима и контима'!L:L),FALSE))</f>
        <v>0</v>
      </c>
    </row>
    <row r="581" spans="1:15" x14ac:dyDescent="0.25">
      <c r="A581">
        <f t="shared" si="634"/>
        <v>0</v>
      </c>
      <c r="B581">
        <f t="shared" si="575"/>
        <v>0</v>
      </c>
      <c r="C581" s="120">
        <f>IF(A581=0,0,+spisak!A$4)</f>
        <v>0</v>
      </c>
      <c r="D581">
        <f>IF(A581=0,0,+spisak!C$4)</f>
        <v>0</v>
      </c>
      <c r="E581" s="158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39">
        <f t="shared" ref="N581" si="643">+IF(A581=0,0,"2017")</f>
        <v>0</v>
      </c>
      <c r="O581" s="121">
        <f>IF(A581=0,0,+VLOOKUP($A581,'по изворима и контима'!$A$12:R$499,COLUMN('по изворима и контима'!M:M),FALSE))</f>
        <v>0</v>
      </c>
    </row>
    <row r="582" spans="1:15" x14ac:dyDescent="0.25">
      <c r="A582">
        <f t="shared" si="634"/>
        <v>0</v>
      </c>
      <c r="B582">
        <f t="shared" si="575"/>
        <v>0</v>
      </c>
      <c r="C582" s="120">
        <f>IF(A582=0,0,+spisak!A$4)</f>
        <v>0</v>
      </c>
      <c r="D582">
        <f>IF(A582=0,0,+spisak!C$4)</f>
        <v>0</v>
      </c>
      <c r="E582" s="158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39">
        <f t="shared" ref="N582" si="644">+IF(A582=0,0,"2018")</f>
        <v>0</v>
      </c>
      <c r="O582" s="121">
        <f>IF(C582=0,0,+VLOOKUP($A582,'по изворима и контима'!$A$12:R$499,COLUMN('по изворима и контима'!N:N),FALSE))</f>
        <v>0</v>
      </c>
    </row>
    <row r="583" spans="1:15" x14ac:dyDescent="0.25">
      <c r="A583">
        <f t="shared" si="634"/>
        <v>0</v>
      </c>
      <c r="B583">
        <f t="shared" si="575"/>
        <v>0</v>
      </c>
      <c r="C583" s="120">
        <f>IF(A583=0,0,+spisak!A$4)</f>
        <v>0</v>
      </c>
      <c r="D583">
        <f>IF(A583=0,0,+spisak!C$4)</f>
        <v>0</v>
      </c>
      <c r="E583" s="158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39">
        <f t="shared" ref="N583" si="645">+IF(A583=0,0,"2019")</f>
        <v>0</v>
      </c>
      <c r="O583" s="121">
        <f>IF(C583=0,0,+VLOOKUP($A583,'по изворима и контима'!$A$12:R$499,COLUMN('по изворима и контима'!O:O),FALSE))</f>
        <v>0</v>
      </c>
    </row>
    <row r="584" spans="1:15" x14ac:dyDescent="0.25">
      <c r="A584">
        <f t="shared" si="634"/>
        <v>0</v>
      </c>
      <c r="B584">
        <f t="shared" ref="B584:B647" si="646">+IF(A584&gt;0,+B583+1,0)</f>
        <v>0</v>
      </c>
      <c r="C584" s="120">
        <f>IF(A584=0,0,+spisak!A$4)</f>
        <v>0</v>
      </c>
      <c r="D584">
        <f>IF(A584=0,0,+spisak!C$4)</f>
        <v>0</v>
      </c>
      <c r="E584" s="158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39">
        <f t="shared" ref="N584" si="647">+IF(A584=0,0,"nakon 2019")</f>
        <v>0</v>
      </c>
      <c r="O584" s="121">
        <f>IF(C584=0,0,+VLOOKUP($A584,'по изворима и контима'!$A$12:R$499,COLUMN('по изворима и контима'!P:P),FALSE))</f>
        <v>0</v>
      </c>
    </row>
    <row r="585" spans="1:15" x14ac:dyDescent="0.25">
      <c r="A585">
        <f>+IF(MAX(A$4:A582)&gt;=A$1,0,MAX(A$4:A582)+1)</f>
        <v>0</v>
      </c>
      <c r="B585">
        <f t="shared" si="646"/>
        <v>0</v>
      </c>
      <c r="C585" s="120">
        <f>IF(A585=0,0,+spisak!A$4)</f>
        <v>0</v>
      </c>
      <c r="D585">
        <f>IF(A585=0,0,+spisak!C$4)</f>
        <v>0</v>
      </c>
      <c r="E585" s="158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39">
        <f t="shared" ref="N585" si="648">+IF(A585=0,0,"do 2015")</f>
        <v>0</v>
      </c>
      <c r="O585" s="121">
        <f>IF(A585=0,0,+VLOOKUP($A585,'по изворима и контима'!$A$12:L$499,COLUMN('по изворима и контима'!J:J),FALSE))</f>
        <v>0</v>
      </c>
    </row>
    <row r="586" spans="1:15" x14ac:dyDescent="0.25">
      <c r="A586">
        <f t="shared" ref="A586:A591" si="649">+A585</f>
        <v>0</v>
      </c>
      <c r="B586">
        <f t="shared" si="646"/>
        <v>0</v>
      </c>
      <c r="C586" s="120">
        <f>IF(A586=0,0,+spisak!A$4)</f>
        <v>0</v>
      </c>
      <c r="D586">
        <f>IF(A586=0,0,+spisak!C$4)</f>
        <v>0</v>
      </c>
      <c r="E586" s="158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39">
        <f t="shared" ref="N586" si="650">+IF(A586=0,0,"2016-plan")</f>
        <v>0</v>
      </c>
      <c r="O586" s="121">
        <f>IF(A586=0,0,+VLOOKUP($A586,'по изворима и контима'!$A$12:R$499,COLUMN('по изворима и контима'!K:K),FALSE))</f>
        <v>0</v>
      </c>
    </row>
    <row r="587" spans="1:15" x14ac:dyDescent="0.25">
      <c r="A587">
        <f t="shared" si="649"/>
        <v>0</v>
      </c>
      <c r="B587">
        <f t="shared" si="646"/>
        <v>0</v>
      </c>
      <c r="C587" s="120">
        <f>IF(A587=0,0,+spisak!A$4)</f>
        <v>0</v>
      </c>
      <c r="D587">
        <f>IF(A587=0,0,+spisak!C$4)</f>
        <v>0</v>
      </c>
      <c r="E587" s="158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39">
        <f t="shared" ref="N587" si="651">+IF(A587=0,0,"2016-procena")</f>
        <v>0</v>
      </c>
      <c r="O587" s="121">
        <f>IF(A587=0,0,+VLOOKUP($A587,'по изворима и контима'!$A$12:R$499,COLUMN('по изворима и контима'!L:L),FALSE))</f>
        <v>0</v>
      </c>
    </row>
    <row r="588" spans="1:15" x14ac:dyDescent="0.25">
      <c r="A588">
        <f t="shared" si="649"/>
        <v>0</v>
      </c>
      <c r="B588">
        <f t="shared" si="646"/>
        <v>0</v>
      </c>
      <c r="C588" s="120">
        <f>IF(A588=0,0,+spisak!A$4)</f>
        <v>0</v>
      </c>
      <c r="D588">
        <f>IF(A588=0,0,+spisak!C$4)</f>
        <v>0</v>
      </c>
      <c r="E588" s="158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39">
        <f t="shared" ref="N588" si="652">+IF(A588=0,0,"2017")</f>
        <v>0</v>
      </c>
      <c r="O588" s="121">
        <f>IF(A588=0,0,+VLOOKUP($A588,'по изворима и контима'!$A$12:R$499,COLUMN('по изворима и контима'!M:M),FALSE))</f>
        <v>0</v>
      </c>
    </row>
    <row r="589" spans="1:15" x14ac:dyDescent="0.25">
      <c r="A589">
        <f t="shared" si="649"/>
        <v>0</v>
      </c>
      <c r="B589">
        <f t="shared" si="646"/>
        <v>0</v>
      </c>
      <c r="C589" s="120">
        <f>IF(A589=0,0,+spisak!A$4)</f>
        <v>0</v>
      </c>
      <c r="D589">
        <f>IF(A589=0,0,+spisak!C$4)</f>
        <v>0</v>
      </c>
      <c r="E589" s="158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39">
        <f t="shared" ref="N589" si="653">+IF(A589=0,0,"2018")</f>
        <v>0</v>
      </c>
      <c r="O589" s="121">
        <f>IF(C589=0,0,+VLOOKUP($A589,'по изворима и контима'!$A$12:R$499,COLUMN('по изворима и контима'!N:N),FALSE))</f>
        <v>0</v>
      </c>
    </row>
    <row r="590" spans="1:15" x14ac:dyDescent="0.25">
      <c r="A590">
        <f t="shared" si="649"/>
        <v>0</v>
      </c>
      <c r="B590">
        <f t="shared" si="646"/>
        <v>0</v>
      </c>
      <c r="C590" s="120">
        <f>IF(A590=0,0,+spisak!A$4)</f>
        <v>0</v>
      </c>
      <c r="D590">
        <f>IF(A590=0,0,+spisak!C$4)</f>
        <v>0</v>
      </c>
      <c r="E590" s="158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39">
        <f t="shared" ref="N590" si="654">+IF(A590=0,0,"2019")</f>
        <v>0</v>
      </c>
      <c r="O590" s="121">
        <f>IF(C590=0,0,+VLOOKUP($A590,'по изворима и контима'!$A$12:R$499,COLUMN('по изворима и контима'!O:O),FALSE))</f>
        <v>0</v>
      </c>
    </row>
    <row r="591" spans="1:15" x14ac:dyDescent="0.25">
      <c r="A591">
        <f t="shared" si="649"/>
        <v>0</v>
      </c>
      <c r="B591">
        <f t="shared" si="646"/>
        <v>0</v>
      </c>
      <c r="C591" s="120">
        <f>IF(A591=0,0,+spisak!A$4)</f>
        <v>0</v>
      </c>
      <c r="D591">
        <f>IF(A591=0,0,+spisak!C$4)</f>
        <v>0</v>
      </c>
      <c r="E591" s="158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39">
        <f t="shared" ref="N591" si="655">+IF(A591=0,0,"nakon 2019")</f>
        <v>0</v>
      </c>
      <c r="O591" s="121">
        <f>IF(C591=0,0,+VLOOKUP($A591,'по изворима и контима'!$A$12:R$499,COLUMN('по изворима и контима'!P:P),FALSE))</f>
        <v>0</v>
      </c>
    </row>
    <row r="592" spans="1:15" x14ac:dyDescent="0.25">
      <c r="A592">
        <f>+IF(ISBLANK('по изворима и контима'!D600)=TRUE,0,1)</f>
        <v>0</v>
      </c>
      <c r="B592">
        <f t="shared" si="646"/>
        <v>0</v>
      </c>
      <c r="C592" s="120">
        <f>IF(A592=0,0,+spisak!A$4)</f>
        <v>0</v>
      </c>
      <c r="D592">
        <f>IF(A592=0,0,+spisak!C$4)</f>
        <v>0</v>
      </c>
      <c r="E592" s="158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39">
        <f t="shared" ref="N592" si="656">+IF(A592=0,0,"do 2015")</f>
        <v>0</v>
      </c>
      <c r="O592" s="121">
        <f>IF(A592=0,0,+VLOOKUP($A592,'по изворима и контима'!$A$12:L$499,COLUMN('по изворима и контима'!J:J),FALSE))</f>
        <v>0</v>
      </c>
    </row>
    <row r="593" spans="1:15" x14ac:dyDescent="0.25">
      <c r="A593">
        <f t="shared" ref="A593:A598" si="657">+A592</f>
        <v>0</v>
      </c>
      <c r="B593">
        <f t="shared" si="646"/>
        <v>0</v>
      </c>
      <c r="C593" s="120">
        <f>IF(A593=0,0,+spisak!A$4)</f>
        <v>0</v>
      </c>
      <c r="D593">
        <f>IF(A593=0,0,+spisak!C$4)</f>
        <v>0</v>
      </c>
      <c r="E593" s="158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39">
        <f t="shared" ref="N593" si="658">+IF(A593=0,0,"2016-plan")</f>
        <v>0</v>
      </c>
      <c r="O593" s="121">
        <f>IF(A593=0,0,+VLOOKUP($A593,'по изворима и контима'!$A$12:R$499,COLUMN('по изворима и контима'!K:K),FALSE))</f>
        <v>0</v>
      </c>
    </row>
    <row r="594" spans="1:15" x14ac:dyDescent="0.25">
      <c r="A594">
        <f t="shared" si="657"/>
        <v>0</v>
      </c>
      <c r="B594">
        <f t="shared" si="646"/>
        <v>0</v>
      </c>
      <c r="C594" s="120">
        <f>IF(A594=0,0,+spisak!A$4)</f>
        <v>0</v>
      </c>
      <c r="D594">
        <f>IF(A594=0,0,+spisak!C$4)</f>
        <v>0</v>
      </c>
      <c r="E594" s="158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39">
        <f t="shared" ref="N594" si="659">+IF(A594=0,0,"2016-procena")</f>
        <v>0</v>
      </c>
      <c r="O594" s="121">
        <f>IF(A594=0,0,+VLOOKUP($A594,'по изворима и контима'!$A$12:R$499,COLUMN('по изворима и контима'!L:L),FALSE))</f>
        <v>0</v>
      </c>
    </row>
    <row r="595" spans="1:15" x14ac:dyDescent="0.25">
      <c r="A595">
        <f t="shared" si="657"/>
        <v>0</v>
      </c>
      <c r="B595">
        <f t="shared" si="646"/>
        <v>0</v>
      </c>
      <c r="C595" s="120">
        <f>IF(A595=0,0,+spisak!A$4)</f>
        <v>0</v>
      </c>
      <c r="D595">
        <f>IF(A595=0,0,+spisak!C$4)</f>
        <v>0</v>
      </c>
      <c r="E595" s="158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39">
        <f t="shared" ref="N595" si="660">+IF(A595=0,0,"2017")</f>
        <v>0</v>
      </c>
      <c r="O595" s="121">
        <f>IF(A595=0,0,+VLOOKUP($A595,'по изворима и контима'!$A$12:R$499,COLUMN('по изворима и контима'!M:M),FALSE))</f>
        <v>0</v>
      </c>
    </row>
    <row r="596" spans="1:15" x14ac:dyDescent="0.25">
      <c r="A596">
        <f t="shared" si="657"/>
        <v>0</v>
      </c>
      <c r="B596">
        <f t="shared" si="646"/>
        <v>0</v>
      </c>
      <c r="C596" s="120">
        <f>IF(A596=0,0,+spisak!A$4)</f>
        <v>0</v>
      </c>
      <c r="D596">
        <f>IF(A596=0,0,+spisak!C$4)</f>
        <v>0</v>
      </c>
      <c r="E596" s="158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39">
        <f t="shared" ref="N596" si="661">+IF(A596=0,0,"2018")</f>
        <v>0</v>
      </c>
      <c r="O596" s="121">
        <f>IF(C596=0,0,+VLOOKUP($A596,'по изворима и контима'!$A$12:R$499,COLUMN('по изворима и контима'!N:N),FALSE))</f>
        <v>0</v>
      </c>
    </row>
    <row r="597" spans="1:15" x14ac:dyDescent="0.25">
      <c r="A597">
        <f t="shared" si="657"/>
        <v>0</v>
      </c>
      <c r="B597">
        <f t="shared" si="646"/>
        <v>0</v>
      </c>
      <c r="C597" s="120">
        <f>IF(A597=0,0,+spisak!A$4)</f>
        <v>0</v>
      </c>
      <c r="D597">
        <f>IF(A597=0,0,+spisak!C$4)</f>
        <v>0</v>
      </c>
      <c r="E597" s="158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39">
        <f t="shared" ref="N597" si="662">+IF(A597=0,0,"2019")</f>
        <v>0</v>
      </c>
      <c r="O597" s="121">
        <f>IF(C597=0,0,+VLOOKUP($A597,'по изворима и контима'!$A$12:R$499,COLUMN('по изворима и контима'!O:O),FALSE))</f>
        <v>0</v>
      </c>
    </row>
    <row r="598" spans="1:15" x14ac:dyDescent="0.25">
      <c r="A598">
        <f t="shared" si="657"/>
        <v>0</v>
      </c>
      <c r="B598">
        <f t="shared" si="646"/>
        <v>0</v>
      </c>
      <c r="C598" s="120">
        <f>IF(A598=0,0,+spisak!A$4)</f>
        <v>0</v>
      </c>
      <c r="D598">
        <f>IF(A598=0,0,+spisak!C$4)</f>
        <v>0</v>
      </c>
      <c r="E598" s="158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39">
        <f t="shared" ref="N598" si="663">+IF(A598=0,0,"nakon 2019")</f>
        <v>0</v>
      </c>
      <c r="O598" s="121">
        <f>IF(C598=0,0,+VLOOKUP($A598,'по изворима и контима'!$A$12:R$499,COLUMN('по изворима и контима'!P:P),FALSE))</f>
        <v>0</v>
      </c>
    </row>
    <row r="599" spans="1:15" x14ac:dyDescent="0.25">
      <c r="A599">
        <f>+IF(MAX(A$4:A596)&gt;=A$1,0,MAX(A$4:A596)+1)</f>
        <v>0</v>
      </c>
      <c r="B599">
        <f t="shared" si="646"/>
        <v>0</v>
      </c>
      <c r="C599" s="120">
        <f>IF(A599=0,0,+spisak!A$4)</f>
        <v>0</v>
      </c>
      <c r="D599">
        <f>IF(A599=0,0,+spisak!C$4)</f>
        <v>0</v>
      </c>
      <c r="E599" s="158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39">
        <f t="shared" ref="N599" si="664">+IF(A599=0,0,"do 2015")</f>
        <v>0</v>
      </c>
      <c r="O599" s="121">
        <f>IF(A599=0,0,+VLOOKUP($A599,'по изворима и контима'!$A$12:L$499,COLUMN('по изворима и контима'!J:J),FALSE))</f>
        <v>0</v>
      </c>
    </row>
    <row r="600" spans="1:15" x14ac:dyDescent="0.25">
      <c r="A600">
        <f>+A599</f>
        <v>0</v>
      </c>
      <c r="B600">
        <f t="shared" si="646"/>
        <v>0</v>
      </c>
      <c r="C600" s="120">
        <f>IF(A600=0,0,+spisak!A$4)</f>
        <v>0</v>
      </c>
      <c r="D600">
        <f>IF(A600=0,0,+spisak!C$4)</f>
        <v>0</v>
      </c>
      <c r="E600" s="158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39">
        <f t="shared" ref="N600" si="665">+IF(A600=0,0,"2016-plan")</f>
        <v>0</v>
      </c>
      <c r="O600" s="121">
        <f>IF(A600=0,0,+VLOOKUP($A600,'по изворима и контима'!$A$12:R$499,COLUMN('по изворима и контима'!K:K),FALSE))</f>
        <v>0</v>
      </c>
    </row>
    <row r="601" spans="1:15" x14ac:dyDescent="0.25">
      <c r="A601">
        <f t="shared" ref="A601:A612" si="666">+A600</f>
        <v>0</v>
      </c>
      <c r="B601">
        <f t="shared" si="646"/>
        <v>0</v>
      </c>
      <c r="C601" s="120">
        <f>IF(A601=0,0,+spisak!A$4)</f>
        <v>0</v>
      </c>
      <c r="D601">
        <f>IF(A601=0,0,+spisak!C$4)</f>
        <v>0</v>
      </c>
      <c r="E601" s="158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39">
        <f t="shared" ref="N601" si="667">+IF(A601=0,0,"2016-procena")</f>
        <v>0</v>
      </c>
      <c r="O601" s="121">
        <f>IF(A601=0,0,+VLOOKUP($A601,'по изворима и контима'!$A$12:R$499,COLUMN('по изворима и контима'!L:L),FALSE))</f>
        <v>0</v>
      </c>
    </row>
    <row r="602" spans="1:15" x14ac:dyDescent="0.25">
      <c r="A602">
        <f t="shared" si="666"/>
        <v>0</v>
      </c>
      <c r="B602">
        <f t="shared" si="646"/>
        <v>0</v>
      </c>
      <c r="C602" s="120">
        <f>IF(A602=0,0,+spisak!A$4)</f>
        <v>0</v>
      </c>
      <c r="D602">
        <f>IF(A602=0,0,+spisak!C$4)</f>
        <v>0</v>
      </c>
      <c r="E602" s="158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39">
        <f t="shared" ref="N602" si="668">+IF(A602=0,0,"2017")</f>
        <v>0</v>
      </c>
      <c r="O602" s="121">
        <f>IF(A602=0,0,+VLOOKUP($A602,'по изворима и контима'!$A$12:R$499,COLUMN('по изворима и контима'!M:M),FALSE))</f>
        <v>0</v>
      </c>
    </row>
    <row r="603" spans="1:15" x14ac:dyDescent="0.25">
      <c r="A603">
        <f t="shared" si="666"/>
        <v>0</v>
      </c>
      <c r="B603">
        <f t="shared" si="646"/>
        <v>0</v>
      </c>
      <c r="C603" s="120">
        <f>IF(A603=0,0,+spisak!A$4)</f>
        <v>0</v>
      </c>
      <c r="D603">
        <f>IF(A603=0,0,+spisak!C$4)</f>
        <v>0</v>
      </c>
      <c r="E603" s="158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39">
        <f t="shared" ref="N603" si="669">+IF(A603=0,0,"2018")</f>
        <v>0</v>
      </c>
      <c r="O603" s="121">
        <f>IF(C603=0,0,+VLOOKUP($A603,'по изворима и контима'!$A$12:R$499,COLUMN('по изворима и контима'!N:N),FALSE))</f>
        <v>0</v>
      </c>
    </row>
    <row r="604" spans="1:15" x14ac:dyDescent="0.25">
      <c r="A604">
        <f t="shared" si="666"/>
        <v>0</v>
      </c>
      <c r="B604">
        <f t="shared" si="646"/>
        <v>0</v>
      </c>
      <c r="C604" s="120">
        <f>IF(A604=0,0,+spisak!A$4)</f>
        <v>0</v>
      </c>
      <c r="D604">
        <f>IF(A604=0,0,+spisak!C$4)</f>
        <v>0</v>
      </c>
      <c r="E604" s="158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39">
        <f t="shared" ref="N604" si="670">+IF(A604=0,0,"2019")</f>
        <v>0</v>
      </c>
      <c r="O604" s="121">
        <f>IF(C604=0,0,+VLOOKUP($A604,'по изворима и контима'!$A$12:R$499,COLUMN('по изворима и контима'!O:O),FALSE))</f>
        <v>0</v>
      </c>
    </row>
    <row r="605" spans="1:15" x14ac:dyDescent="0.25">
      <c r="A605">
        <f t="shared" si="666"/>
        <v>0</v>
      </c>
      <c r="B605">
        <f t="shared" si="646"/>
        <v>0</v>
      </c>
      <c r="C605" s="120">
        <f>IF(A605=0,0,+spisak!A$4)</f>
        <v>0</v>
      </c>
      <c r="D605">
        <f>IF(A605=0,0,+spisak!C$4)</f>
        <v>0</v>
      </c>
      <c r="E605" s="158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39">
        <f t="shared" ref="N605" si="671">+IF(A605=0,0,"nakon 2019")</f>
        <v>0</v>
      </c>
      <c r="O605" s="121">
        <f>IF(C605=0,0,+VLOOKUP($A605,'по изворима и контима'!$A$12:R$499,COLUMN('по изворима и контима'!P:P),FALSE))</f>
        <v>0</v>
      </c>
    </row>
    <row r="606" spans="1:15" x14ac:dyDescent="0.25">
      <c r="A606">
        <f>+IF(MAX(A$4:A603)&gt;=A$1,0,MAX(A$4:A603)+1)</f>
        <v>0</v>
      </c>
      <c r="B606">
        <f t="shared" si="646"/>
        <v>0</v>
      </c>
      <c r="C606" s="120">
        <f>IF(A606=0,0,+spisak!A$4)</f>
        <v>0</v>
      </c>
      <c r="D606">
        <f>IF(A606=0,0,+spisak!C$4)</f>
        <v>0</v>
      </c>
      <c r="E606" s="158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39">
        <f t="shared" ref="N606" si="672">+IF(A606=0,0,"do 2015")</f>
        <v>0</v>
      </c>
      <c r="O606" s="121">
        <f>IF(A606=0,0,+VLOOKUP($A606,'по изворима и контима'!$A$12:L$499,COLUMN('по изворима и контима'!J:J),FALSE))</f>
        <v>0</v>
      </c>
    </row>
    <row r="607" spans="1:15" x14ac:dyDescent="0.25">
      <c r="A607">
        <f>+A606</f>
        <v>0</v>
      </c>
      <c r="B607">
        <f t="shared" si="646"/>
        <v>0</v>
      </c>
      <c r="C607" s="120">
        <f>IF(A607=0,0,+spisak!A$4)</f>
        <v>0</v>
      </c>
      <c r="D607">
        <f>IF(A607=0,0,+spisak!C$4)</f>
        <v>0</v>
      </c>
      <c r="E607" s="158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39">
        <f t="shared" ref="N607" si="673">+IF(A607=0,0,"2016-plan")</f>
        <v>0</v>
      </c>
      <c r="O607" s="121">
        <f>IF(A607=0,0,+VLOOKUP($A607,'по изворима и контима'!$A$12:R$499,COLUMN('по изворима и контима'!K:K),FALSE))</f>
        <v>0</v>
      </c>
    </row>
    <row r="608" spans="1:15" x14ac:dyDescent="0.25">
      <c r="A608">
        <f t="shared" si="666"/>
        <v>0</v>
      </c>
      <c r="B608">
        <f t="shared" si="646"/>
        <v>0</v>
      </c>
      <c r="C608" s="120">
        <f>IF(A608=0,0,+spisak!A$4)</f>
        <v>0</v>
      </c>
      <c r="D608">
        <f>IF(A608=0,0,+spisak!C$4)</f>
        <v>0</v>
      </c>
      <c r="E608" s="158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39">
        <f t="shared" ref="N608" si="674">+IF(A608=0,0,"2016-procena")</f>
        <v>0</v>
      </c>
      <c r="O608" s="121">
        <f>IF(A608=0,0,+VLOOKUP($A608,'по изворима и контима'!$A$12:R$499,COLUMN('по изворима и контима'!L:L),FALSE))</f>
        <v>0</v>
      </c>
    </row>
    <row r="609" spans="1:15" x14ac:dyDescent="0.25">
      <c r="A609">
        <f t="shared" si="666"/>
        <v>0</v>
      </c>
      <c r="B609">
        <f t="shared" si="646"/>
        <v>0</v>
      </c>
      <c r="C609" s="120">
        <f>IF(A609=0,0,+spisak!A$4)</f>
        <v>0</v>
      </c>
      <c r="D609">
        <f>IF(A609=0,0,+spisak!C$4)</f>
        <v>0</v>
      </c>
      <c r="E609" s="158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39">
        <f t="shared" ref="N609" si="675">+IF(A609=0,0,"2017")</f>
        <v>0</v>
      </c>
      <c r="O609" s="121">
        <f>IF(A609=0,0,+VLOOKUP($A609,'по изворима и контима'!$A$12:R$499,COLUMN('по изворима и контима'!M:M),FALSE))</f>
        <v>0</v>
      </c>
    </row>
    <row r="610" spans="1:15" x14ac:dyDescent="0.25">
      <c r="A610">
        <f t="shared" si="666"/>
        <v>0</v>
      </c>
      <c r="B610">
        <f t="shared" si="646"/>
        <v>0</v>
      </c>
      <c r="C610" s="120">
        <f>IF(A610=0,0,+spisak!A$4)</f>
        <v>0</v>
      </c>
      <c r="D610">
        <f>IF(A610=0,0,+spisak!C$4)</f>
        <v>0</v>
      </c>
      <c r="E610" s="158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39">
        <f t="shared" ref="N610" si="676">+IF(A610=0,0,"2018")</f>
        <v>0</v>
      </c>
      <c r="O610" s="121">
        <f>IF(C610=0,0,+VLOOKUP($A610,'по изворима и контима'!$A$12:R$499,COLUMN('по изворима и контима'!N:N),FALSE))</f>
        <v>0</v>
      </c>
    </row>
    <row r="611" spans="1:15" x14ac:dyDescent="0.25">
      <c r="A611">
        <f t="shared" si="666"/>
        <v>0</v>
      </c>
      <c r="B611">
        <f t="shared" si="646"/>
        <v>0</v>
      </c>
      <c r="C611" s="120">
        <f>IF(A611=0,0,+spisak!A$4)</f>
        <v>0</v>
      </c>
      <c r="D611">
        <f>IF(A611=0,0,+spisak!C$4)</f>
        <v>0</v>
      </c>
      <c r="E611" s="158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39">
        <f t="shared" ref="N611" si="677">+IF(A611=0,0,"2019")</f>
        <v>0</v>
      </c>
      <c r="O611" s="121">
        <f>IF(C611=0,0,+VLOOKUP($A611,'по изворима и контима'!$A$12:R$499,COLUMN('по изворима и контима'!O:O),FALSE))</f>
        <v>0</v>
      </c>
    </row>
    <row r="612" spans="1:15" x14ac:dyDescent="0.25">
      <c r="A612">
        <f t="shared" si="666"/>
        <v>0</v>
      </c>
      <c r="B612">
        <f t="shared" si="646"/>
        <v>0</v>
      </c>
      <c r="C612" s="120">
        <f>IF(A612=0,0,+spisak!A$4)</f>
        <v>0</v>
      </c>
      <c r="D612">
        <f>IF(A612=0,0,+spisak!C$4)</f>
        <v>0</v>
      </c>
      <c r="E612" s="158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39">
        <f t="shared" ref="N612" si="678">+IF(A612=0,0,"nakon 2019")</f>
        <v>0</v>
      </c>
      <c r="O612" s="121">
        <f>IF(C612=0,0,+VLOOKUP($A612,'по изворима и контима'!$A$12:R$499,COLUMN('по изворима и контима'!P:P),FALSE))</f>
        <v>0</v>
      </c>
    </row>
    <row r="613" spans="1:15" x14ac:dyDescent="0.25">
      <c r="A613">
        <f>+IF(MAX(A$4:A610)&gt;=A$1,0,MAX(A$4:A610)+1)</f>
        <v>0</v>
      </c>
      <c r="B613">
        <f t="shared" si="646"/>
        <v>0</v>
      </c>
      <c r="C613" s="120">
        <f>IF(A613=0,0,+spisak!A$4)</f>
        <v>0</v>
      </c>
      <c r="D613">
        <f>IF(A613=0,0,+spisak!C$4)</f>
        <v>0</v>
      </c>
      <c r="E613" s="158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39">
        <f t="shared" ref="N613" si="679">+IF(A613=0,0,"do 2015")</f>
        <v>0</v>
      </c>
      <c r="O613" s="121">
        <f>IF(A613=0,0,+VLOOKUP($A613,'по изворима и контима'!$A$12:L$499,COLUMN('по изворима и контима'!J:J),FALSE))</f>
        <v>0</v>
      </c>
    </row>
    <row r="614" spans="1:15" x14ac:dyDescent="0.25">
      <c r="A614">
        <f t="shared" ref="A614:A619" si="680">+A613</f>
        <v>0</v>
      </c>
      <c r="B614">
        <f t="shared" si="646"/>
        <v>0</v>
      </c>
      <c r="C614" s="120">
        <f>IF(A614=0,0,+spisak!A$4)</f>
        <v>0</v>
      </c>
      <c r="D614">
        <f>IF(A614=0,0,+spisak!C$4)</f>
        <v>0</v>
      </c>
      <c r="E614" s="158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39">
        <f t="shared" ref="N614" si="681">+IF(A614=0,0,"2016-plan")</f>
        <v>0</v>
      </c>
      <c r="O614" s="121">
        <f>IF(A614=0,0,+VLOOKUP($A614,'по изворима и контима'!$A$12:R$499,COLUMN('по изворима и контима'!K:K),FALSE))</f>
        <v>0</v>
      </c>
    </row>
    <row r="615" spans="1:15" x14ac:dyDescent="0.25">
      <c r="A615">
        <f t="shared" si="680"/>
        <v>0</v>
      </c>
      <c r="B615">
        <f t="shared" si="646"/>
        <v>0</v>
      </c>
      <c r="C615" s="120">
        <f>IF(A615=0,0,+spisak!A$4)</f>
        <v>0</v>
      </c>
      <c r="D615">
        <f>IF(A615=0,0,+spisak!C$4)</f>
        <v>0</v>
      </c>
      <c r="E615" s="158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39">
        <f t="shared" ref="N615" si="682">+IF(A615=0,0,"2016-procena")</f>
        <v>0</v>
      </c>
      <c r="O615" s="121">
        <f>IF(A615=0,0,+VLOOKUP($A615,'по изворима и контима'!$A$12:R$499,COLUMN('по изворима и контима'!L:L),FALSE))</f>
        <v>0</v>
      </c>
    </row>
    <row r="616" spans="1:15" x14ac:dyDescent="0.25">
      <c r="A616">
        <f t="shared" si="680"/>
        <v>0</v>
      </c>
      <c r="B616">
        <f t="shared" si="646"/>
        <v>0</v>
      </c>
      <c r="C616" s="120">
        <f>IF(A616=0,0,+spisak!A$4)</f>
        <v>0</v>
      </c>
      <c r="D616">
        <f>IF(A616=0,0,+spisak!C$4)</f>
        <v>0</v>
      </c>
      <c r="E616" s="158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39">
        <f t="shared" ref="N616" si="683">+IF(A616=0,0,"2017")</f>
        <v>0</v>
      </c>
      <c r="O616" s="121">
        <f>IF(A616=0,0,+VLOOKUP($A616,'по изворима и контима'!$A$12:R$499,COLUMN('по изворима и контима'!M:M),FALSE))</f>
        <v>0</v>
      </c>
    </row>
    <row r="617" spans="1:15" x14ac:dyDescent="0.25">
      <c r="A617">
        <f t="shared" si="680"/>
        <v>0</v>
      </c>
      <c r="B617">
        <f t="shared" si="646"/>
        <v>0</v>
      </c>
      <c r="C617" s="120">
        <f>IF(A617=0,0,+spisak!A$4)</f>
        <v>0</v>
      </c>
      <c r="D617">
        <f>IF(A617=0,0,+spisak!C$4)</f>
        <v>0</v>
      </c>
      <c r="E617" s="158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39">
        <f t="shared" ref="N617" si="684">+IF(A617=0,0,"2018")</f>
        <v>0</v>
      </c>
      <c r="O617" s="121">
        <f>IF(C617=0,0,+VLOOKUP($A617,'по изворима и контима'!$A$12:R$499,COLUMN('по изворима и контима'!N:N),FALSE))</f>
        <v>0</v>
      </c>
    </row>
    <row r="618" spans="1:15" x14ac:dyDescent="0.25">
      <c r="A618">
        <f t="shared" si="680"/>
        <v>0</v>
      </c>
      <c r="B618">
        <f t="shared" si="646"/>
        <v>0</v>
      </c>
      <c r="C618" s="120">
        <f>IF(A618=0,0,+spisak!A$4)</f>
        <v>0</v>
      </c>
      <c r="D618">
        <f>IF(A618=0,0,+spisak!C$4)</f>
        <v>0</v>
      </c>
      <c r="E618" s="158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39">
        <f t="shared" ref="N618" si="685">+IF(A618=0,0,"2019")</f>
        <v>0</v>
      </c>
      <c r="O618" s="121">
        <f>IF(C618=0,0,+VLOOKUP($A618,'по изворима и контима'!$A$12:R$499,COLUMN('по изворима и контима'!O:O),FALSE))</f>
        <v>0</v>
      </c>
    </row>
    <row r="619" spans="1:15" x14ac:dyDescent="0.25">
      <c r="A619">
        <f t="shared" si="680"/>
        <v>0</v>
      </c>
      <c r="B619">
        <f t="shared" si="646"/>
        <v>0</v>
      </c>
      <c r="C619" s="120">
        <f>IF(A619=0,0,+spisak!A$4)</f>
        <v>0</v>
      </c>
      <c r="D619">
        <f>IF(A619=0,0,+spisak!C$4)</f>
        <v>0</v>
      </c>
      <c r="E619" s="158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39">
        <f t="shared" ref="N619" si="686">+IF(A619=0,0,"nakon 2019")</f>
        <v>0</v>
      </c>
      <c r="O619" s="121">
        <f>IF(C619=0,0,+VLOOKUP($A619,'по изворима и контима'!$A$12:R$499,COLUMN('по изворима и контима'!P:P),FALSE))</f>
        <v>0</v>
      </c>
    </row>
    <row r="620" spans="1:15" x14ac:dyDescent="0.25">
      <c r="A620">
        <f>+IF(ISBLANK('по изворима и контима'!D628)=TRUE,0,1)</f>
        <v>0</v>
      </c>
      <c r="B620">
        <f t="shared" si="646"/>
        <v>0</v>
      </c>
      <c r="C620" s="120">
        <f>IF(A620=0,0,+spisak!A$4)</f>
        <v>0</v>
      </c>
      <c r="D620">
        <f>IF(A620=0,0,+spisak!C$4)</f>
        <v>0</v>
      </c>
      <c r="E620" s="158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39">
        <f t="shared" ref="N620" si="687">+IF(A620=0,0,"do 2015")</f>
        <v>0</v>
      </c>
      <c r="O620" s="121">
        <f>IF(A620=0,0,+VLOOKUP($A620,'по изворима и контима'!$A$12:L$499,COLUMN('по изворима и контима'!J:J),FALSE))</f>
        <v>0</v>
      </c>
    </row>
    <row r="621" spans="1:15" x14ac:dyDescent="0.25">
      <c r="A621">
        <f t="shared" ref="A621:A626" si="688">+A620</f>
        <v>0</v>
      </c>
      <c r="B621">
        <f t="shared" si="646"/>
        <v>0</v>
      </c>
      <c r="C621" s="120">
        <f>IF(A621=0,0,+spisak!A$4)</f>
        <v>0</v>
      </c>
      <c r="D621">
        <f>IF(A621=0,0,+spisak!C$4)</f>
        <v>0</v>
      </c>
      <c r="E621" s="158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39">
        <f t="shared" ref="N621" si="689">+IF(A621=0,0,"2016-plan")</f>
        <v>0</v>
      </c>
      <c r="O621" s="121">
        <f>IF(A621=0,0,+VLOOKUP($A621,'по изворима и контима'!$A$12:R$499,COLUMN('по изворима и контима'!K:K),FALSE))</f>
        <v>0</v>
      </c>
    </row>
    <row r="622" spans="1:15" x14ac:dyDescent="0.25">
      <c r="A622">
        <f t="shared" si="688"/>
        <v>0</v>
      </c>
      <c r="B622">
        <f t="shared" si="646"/>
        <v>0</v>
      </c>
      <c r="C622" s="120">
        <f>IF(A622=0,0,+spisak!A$4)</f>
        <v>0</v>
      </c>
      <c r="D622">
        <f>IF(A622=0,0,+spisak!C$4)</f>
        <v>0</v>
      </c>
      <c r="E622" s="158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39">
        <f t="shared" ref="N622" si="690">+IF(A622=0,0,"2016-procena")</f>
        <v>0</v>
      </c>
      <c r="O622" s="121">
        <f>IF(A622=0,0,+VLOOKUP($A622,'по изворима и контима'!$A$12:R$499,COLUMN('по изворима и контима'!L:L),FALSE))</f>
        <v>0</v>
      </c>
    </row>
    <row r="623" spans="1:15" x14ac:dyDescent="0.25">
      <c r="A623">
        <f t="shared" si="688"/>
        <v>0</v>
      </c>
      <c r="B623">
        <f t="shared" si="646"/>
        <v>0</v>
      </c>
      <c r="C623" s="120">
        <f>IF(A623=0,0,+spisak!A$4)</f>
        <v>0</v>
      </c>
      <c r="D623">
        <f>IF(A623=0,0,+spisak!C$4)</f>
        <v>0</v>
      </c>
      <c r="E623" s="158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39">
        <f t="shared" ref="N623" si="691">+IF(A623=0,0,"2017")</f>
        <v>0</v>
      </c>
      <c r="O623" s="121">
        <f>IF(A623=0,0,+VLOOKUP($A623,'по изворима и контима'!$A$12:R$499,COLUMN('по изворима и контима'!M:M),FALSE))</f>
        <v>0</v>
      </c>
    </row>
    <row r="624" spans="1:15" x14ac:dyDescent="0.25">
      <c r="A624">
        <f t="shared" si="688"/>
        <v>0</v>
      </c>
      <c r="B624">
        <f t="shared" si="646"/>
        <v>0</v>
      </c>
      <c r="C624" s="120">
        <f>IF(A624=0,0,+spisak!A$4)</f>
        <v>0</v>
      </c>
      <c r="D624">
        <f>IF(A624=0,0,+spisak!C$4)</f>
        <v>0</v>
      </c>
      <c r="E624" s="158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39">
        <f t="shared" ref="N624" si="692">+IF(A624=0,0,"2018")</f>
        <v>0</v>
      </c>
      <c r="O624" s="121">
        <f>IF(C624=0,0,+VLOOKUP($A624,'по изворима и контима'!$A$12:R$499,COLUMN('по изворима и контима'!N:N),FALSE))</f>
        <v>0</v>
      </c>
    </row>
    <row r="625" spans="1:15" x14ac:dyDescent="0.25">
      <c r="A625">
        <f t="shared" si="688"/>
        <v>0</v>
      </c>
      <c r="B625">
        <f t="shared" si="646"/>
        <v>0</v>
      </c>
      <c r="C625" s="120">
        <f>IF(A625=0,0,+spisak!A$4)</f>
        <v>0</v>
      </c>
      <c r="D625">
        <f>IF(A625=0,0,+spisak!C$4)</f>
        <v>0</v>
      </c>
      <c r="E625" s="158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39">
        <f t="shared" ref="N625" si="693">+IF(A625=0,0,"2019")</f>
        <v>0</v>
      </c>
      <c r="O625" s="121">
        <f>IF(C625=0,0,+VLOOKUP($A625,'по изворима и контима'!$A$12:R$499,COLUMN('по изворима и контима'!O:O),FALSE))</f>
        <v>0</v>
      </c>
    </row>
    <row r="626" spans="1:15" x14ac:dyDescent="0.25">
      <c r="A626">
        <f t="shared" si="688"/>
        <v>0</v>
      </c>
      <c r="B626">
        <f t="shared" si="646"/>
        <v>0</v>
      </c>
      <c r="C626" s="120">
        <f>IF(A626=0,0,+spisak!A$4)</f>
        <v>0</v>
      </c>
      <c r="D626">
        <f>IF(A626=0,0,+spisak!C$4)</f>
        <v>0</v>
      </c>
      <c r="E626" s="158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39">
        <f t="shared" ref="N626" si="694">+IF(A626=0,0,"nakon 2019")</f>
        <v>0</v>
      </c>
      <c r="O626" s="121">
        <f>IF(C626=0,0,+VLOOKUP($A626,'по изворима и контима'!$A$12:R$499,COLUMN('по изворима и контима'!P:P),FALSE))</f>
        <v>0</v>
      </c>
    </row>
    <row r="627" spans="1:15" x14ac:dyDescent="0.25">
      <c r="A627">
        <f>+IF(MAX(A$4:A624)&gt;=A$1,0,MAX(A$4:A624)+1)</f>
        <v>0</v>
      </c>
      <c r="B627">
        <f t="shared" si="646"/>
        <v>0</v>
      </c>
      <c r="C627" s="120">
        <f>IF(A627=0,0,+spisak!A$4)</f>
        <v>0</v>
      </c>
      <c r="D627">
        <f>IF(A627=0,0,+spisak!C$4)</f>
        <v>0</v>
      </c>
      <c r="E627" s="158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39">
        <f t="shared" ref="N627" si="695">+IF(A627=0,0,"do 2015")</f>
        <v>0</v>
      </c>
      <c r="O627" s="121">
        <f>IF(A627=0,0,+VLOOKUP($A627,'по изворима и контима'!$A$12:L$499,COLUMN('по изворима и контима'!J:J),FALSE))</f>
        <v>0</v>
      </c>
    </row>
    <row r="628" spans="1:15" x14ac:dyDescent="0.25">
      <c r="A628">
        <f>+A627</f>
        <v>0</v>
      </c>
      <c r="B628">
        <f t="shared" si="646"/>
        <v>0</v>
      </c>
      <c r="C628" s="120">
        <f>IF(A628=0,0,+spisak!A$4)</f>
        <v>0</v>
      </c>
      <c r="D628">
        <f>IF(A628=0,0,+spisak!C$4)</f>
        <v>0</v>
      </c>
      <c r="E628" s="158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39">
        <f t="shared" ref="N628" si="696">+IF(A628=0,0,"2016-plan")</f>
        <v>0</v>
      </c>
      <c r="O628" s="121">
        <f>IF(A628=0,0,+VLOOKUP($A628,'по изворима и контима'!$A$12:R$499,COLUMN('по изворима и контима'!K:K),FALSE))</f>
        <v>0</v>
      </c>
    </row>
    <row r="629" spans="1:15" x14ac:dyDescent="0.25">
      <c r="A629">
        <f t="shared" ref="A629:A640" si="697">+A628</f>
        <v>0</v>
      </c>
      <c r="B629">
        <f t="shared" si="646"/>
        <v>0</v>
      </c>
      <c r="C629" s="120">
        <f>IF(A629=0,0,+spisak!A$4)</f>
        <v>0</v>
      </c>
      <c r="D629">
        <f>IF(A629=0,0,+spisak!C$4)</f>
        <v>0</v>
      </c>
      <c r="E629" s="158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39">
        <f t="shared" ref="N629" si="698">+IF(A629=0,0,"2016-procena")</f>
        <v>0</v>
      </c>
      <c r="O629" s="121">
        <f>IF(A629=0,0,+VLOOKUP($A629,'по изворима и контима'!$A$12:R$499,COLUMN('по изворима и контима'!L:L),FALSE))</f>
        <v>0</v>
      </c>
    </row>
    <row r="630" spans="1:15" x14ac:dyDescent="0.25">
      <c r="A630">
        <f t="shared" si="697"/>
        <v>0</v>
      </c>
      <c r="B630">
        <f t="shared" si="646"/>
        <v>0</v>
      </c>
      <c r="C630" s="120">
        <f>IF(A630=0,0,+spisak!A$4)</f>
        <v>0</v>
      </c>
      <c r="D630">
        <f>IF(A630=0,0,+spisak!C$4)</f>
        <v>0</v>
      </c>
      <c r="E630" s="158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39">
        <f t="shared" ref="N630" si="699">+IF(A630=0,0,"2017")</f>
        <v>0</v>
      </c>
      <c r="O630" s="121">
        <f>IF(A630=0,0,+VLOOKUP($A630,'по изворима и контима'!$A$12:R$499,COLUMN('по изворима и контима'!M:M),FALSE))</f>
        <v>0</v>
      </c>
    </row>
    <row r="631" spans="1:15" x14ac:dyDescent="0.25">
      <c r="A631">
        <f t="shared" si="697"/>
        <v>0</v>
      </c>
      <c r="B631">
        <f t="shared" si="646"/>
        <v>0</v>
      </c>
      <c r="C631" s="120">
        <f>IF(A631=0,0,+spisak!A$4)</f>
        <v>0</v>
      </c>
      <c r="D631">
        <f>IF(A631=0,0,+spisak!C$4)</f>
        <v>0</v>
      </c>
      <c r="E631" s="158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39">
        <f t="shared" ref="N631" si="700">+IF(A631=0,0,"2018")</f>
        <v>0</v>
      </c>
      <c r="O631" s="121">
        <f>IF(C631=0,0,+VLOOKUP($A631,'по изворима и контима'!$A$12:R$499,COLUMN('по изворима и контима'!N:N),FALSE))</f>
        <v>0</v>
      </c>
    </row>
    <row r="632" spans="1:15" x14ac:dyDescent="0.25">
      <c r="A632">
        <f t="shared" si="697"/>
        <v>0</v>
      </c>
      <c r="B632">
        <f t="shared" si="646"/>
        <v>0</v>
      </c>
      <c r="C632" s="120">
        <f>IF(A632=0,0,+spisak!A$4)</f>
        <v>0</v>
      </c>
      <c r="D632">
        <f>IF(A632=0,0,+spisak!C$4)</f>
        <v>0</v>
      </c>
      <c r="E632" s="158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39">
        <f t="shared" ref="N632" si="701">+IF(A632=0,0,"2019")</f>
        <v>0</v>
      </c>
      <c r="O632" s="121">
        <f>IF(C632=0,0,+VLOOKUP($A632,'по изворима и контима'!$A$12:R$499,COLUMN('по изворима и контима'!O:O),FALSE))</f>
        <v>0</v>
      </c>
    </row>
    <row r="633" spans="1:15" x14ac:dyDescent="0.25">
      <c r="A633">
        <f t="shared" si="697"/>
        <v>0</v>
      </c>
      <c r="B633">
        <f t="shared" si="646"/>
        <v>0</v>
      </c>
      <c r="C633" s="120">
        <f>IF(A633=0,0,+spisak!A$4)</f>
        <v>0</v>
      </c>
      <c r="D633">
        <f>IF(A633=0,0,+spisak!C$4)</f>
        <v>0</v>
      </c>
      <c r="E633" s="158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39">
        <f t="shared" ref="N633" si="702">+IF(A633=0,0,"nakon 2019")</f>
        <v>0</v>
      </c>
      <c r="O633" s="121">
        <f>IF(C633=0,0,+VLOOKUP($A633,'по изворима и контима'!$A$12:R$499,COLUMN('по изворима и контима'!P:P),FALSE))</f>
        <v>0</v>
      </c>
    </row>
    <row r="634" spans="1:15" x14ac:dyDescent="0.25">
      <c r="A634">
        <f>+IF(MAX(A$4:A631)&gt;=A$1,0,MAX(A$4:A631)+1)</f>
        <v>0</v>
      </c>
      <c r="B634">
        <f t="shared" si="646"/>
        <v>0</v>
      </c>
      <c r="C634" s="120">
        <f>IF(A634=0,0,+spisak!A$4)</f>
        <v>0</v>
      </c>
      <c r="D634">
        <f>IF(A634=0,0,+spisak!C$4)</f>
        <v>0</v>
      </c>
      <c r="E634" s="158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39">
        <f t="shared" ref="N634" si="703">+IF(A634=0,0,"do 2015")</f>
        <v>0</v>
      </c>
      <c r="O634" s="121">
        <f>IF(A634=0,0,+VLOOKUP($A634,'по изворима и контима'!$A$12:L$499,COLUMN('по изворима и контима'!J:J),FALSE))</f>
        <v>0</v>
      </c>
    </row>
    <row r="635" spans="1:15" x14ac:dyDescent="0.25">
      <c r="A635">
        <f>+A634</f>
        <v>0</v>
      </c>
      <c r="B635">
        <f t="shared" si="646"/>
        <v>0</v>
      </c>
      <c r="C635" s="120">
        <f>IF(A635=0,0,+spisak!A$4)</f>
        <v>0</v>
      </c>
      <c r="D635">
        <f>IF(A635=0,0,+spisak!C$4)</f>
        <v>0</v>
      </c>
      <c r="E635" s="158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39">
        <f t="shared" ref="N635" si="704">+IF(A635=0,0,"2016-plan")</f>
        <v>0</v>
      </c>
      <c r="O635" s="121">
        <f>IF(A635=0,0,+VLOOKUP($A635,'по изворима и контима'!$A$12:R$499,COLUMN('по изворима и контима'!K:K),FALSE))</f>
        <v>0</v>
      </c>
    </row>
    <row r="636" spans="1:15" x14ac:dyDescent="0.25">
      <c r="A636">
        <f t="shared" si="697"/>
        <v>0</v>
      </c>
      <c r="B636">
        <f t="shared" si="646"/>
        <v>0</v>
      </c>
      <c r="C636" s="120">
        <f>IF(A636=0,0,+spisak!A$4)</f>
        <v>0</v>
      </c>
      <c r="D636">
        <f>IF(A636=0,0,+spisak!C$4)</f>
        <v>0</v>
      </c>
      <c r="E636" s="158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39">
        <f t="shared" ref="N636" si="705">+IF(A636=0,0,"2016-procena")</f>
        <v>0</v>
      </c>
      <c r="O636" s="121">
        <f>IF(A636=0,0,+VLOOKUP($A636,'по изворима и контима'!$A$12:R$499,COLUMN('по изворима и контима'!L:L),FALSE))</f>
        <v>0</v>
      </c>
    </row>
    <row r="637" spans="1:15" x14ac:dyDescent="0.25">
      <c r="A637">
        <f t="shared" si="697"/>
        <v>0</v>
      </c>
      <c r="B637">
        <f t="shared" si="646"/>
        <v>0</v>
      </c>
      <c r="C637" s="120">
        <f>IF(A637=0,0,+spisak!A$4)</f>
        <v>0</v>
      </c>
      <c r="D637">
        <f>IF(A637=0,0,+spisak!C$4)</f>
        <v>0</v>
      </c>
      <c r="E637" s="158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39">
        <f t="shared" ref="N637" si="706">+IF(A637=0,0,"2017")</f>
        <v>0</v>
      </c>
      <c r="O637" s="121">
        <f>IF(A637=0,0,+VLOOKUP($A637,'по изворима и контима'!$A$12:R$499,COLUMN('по изворима и контима'!M:M),FALSE))</f>
        <v>0</v>
      </c>
    </row>
    <row r="638" spans="1:15" x14ac:dyDescent="0.25">
      <c r="A638">
        <f t="shared" si="697"/>
        <v>0</v>
      </c>
      <c r="B638">
        <f t="shared" si="646"/>
        <v>0</v>
      </c>
      <c r="C638" s="120">
        <f>IF(A638=0,0,+spisak!A$4)</f>
        <v>0</v>
      </c>
      <c r="D638">
        <f>IF(A638=0,0,+spisak!C$4)</f>
        <v>0</v>
      </c>
      <c r="E638" s="158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39">
        <f t="shared" ref="N638" si="707">+IF(A638=0,0,"2018")</f>
        <v>0</v>
      </c>
      <c r="O638" s="121">
        <f>IF(C638=0,0,+VLOOKUP($A638,'по изворима и контима'!$A$12:R$499,COLUMN('по изворима и контима'!N:N),FALSE))</f>
        <v>0</v>
      </c>
    </row>
    <row r="639" spans="1:15" x14ac:dyDescent="0.25">
      <c r="A639">
        <f t="shared" si="697"/>
        <v>0</v>
      </c>
      <c r="B639">
        <f t="shared" si="646"/>
        <v>0</v>
      </c>
      <c r="C639" s="120">
        <f>IF(A639=0,0,+spisak!A$4)</f>
        <v>0</v>
      </c>
      <c r="D639">
        <f>IF(A639=0,0,+spisak!C$4)</f>
        <v>0</v>
      </c>
      <c r="E639" s="158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39">
        <f t="shared" ref="N639" si="708">+IF(A639=0,0,"2019")</f>
        <v>0</v>
      </c>
      <c r="O639" s="121">
        <f>IF(C639=0,0,+VLOOKUP($A639,'по изворима и контима'!$A$12:R$499,COLUMN('по изворима и контима'!O:O),FALSE))</f>
        <v>0</v>
      </c>
    </row>
    <row r="640" spans="1:15" x14ac:dyDescent="0.25">
      <c r="A640">
        <f t="shared" si="697"/>
        <v>0</v>
      </c>
      <c r="B640">
        <f t="shared" si="646"/>
        <v>0</v>
      </c>
      <c r="C640" s="120">
        <f>IF(A640=0,0,+spisak!A$4)</f>
        <v>0</v>
      </c>
      <c r="D640">
        <f>IF(A640=0,0,+spisak!C$4)</f>
        <v>0</v>
      </c>
      <c r="E640" s="158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39">
        <f t="shared" ref="N640" si="709">+IF(A640=0,0,"nakon 2019")</f>
        <v>0</v>
      </c>
      <c r="O640" s="121">
        <f>IF(C640=0,0,+VLOOKUP($A640,'по изворима и контима'!$A$12:R$499,COLUMN('по изворима и контима'!P:P),FALSE))</f>
        <v>0</v>
      </c>
    </row>
    <row r="641" spans="1:15" x14ac:dyDescent="0.25">
      <c r="A641">
        <f>+IF(MAX(A$4:A638)&gt;=A$1,0,MAX(A$4:A638)+1)</f>
        <v>0</v>
      </c>
      <c r="B641">
        <f t="shared" si="646"/>
        <v>0</v>
      </c>
      <c r="C641" s="120">
        <f>IF(A641=0,0,+spisak!A$4)</f>
        <v>0</v>
      </c>
      <c r="D641">
        <f>IF(A641=0,0,+spisak!C$4)</f>
        <v>0</v>
      </c>
      <c r="E641" s="158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39">
        <f t="shared" ref="N641" si="710">+IF(A641=0,0,"do 2015")</f>
        <v>0</v>
      </c>
      <c r="O641" s="121">
        <f>IF(A641=0,0,+VLOOKUP($A641,'по изворима и контима'!$A$12:L$499,COLUMN('по изворима и контима'!J:J),FALSE))</f>
        <v>0</v>
      </c>
    </row>
    <row r="642" spans="1:15" x14ac:dyDescent="0.25">
      <c r="A642">
        <f t="shared" ref="A642:A647" si="711">+A641</f>
        <v>0</v>
      </c>
      <c r="B642">
        <f t="shared" si="646"/>
        <v>0</v>
      </c>
      <c r="C642" s="120">
        <f>IF(A642=0,0,+spisak!A$4)</f>
        <v>0</v>
      </c>
      <c r="D642">
        <f>IF(A642=0,0,+spisak!C$4)</f>
        <v>0</v>
      </c>
      <c r="E642" s="158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39">
        <f t="shared" ref="N642" si="712">+IF(A642=0,0,"2016-plan")</f>
        <v>0</v>
      </c>
      <c r="O642" s="121">
        <f>IF(A642=0,0,+VLOOKUP($A642,'по изворима и контима'!$A$12:R$499,COLUMN('по изворима и контима'!K:K),FALSE))</f>
        <v>0</v>
      </c>
    </row>
    <row r="643" spans="1:15" x14ac:dyDescent="0.25">
      <c r="A643">
        <f t="shared" si="711"/>
        <v>0</v>
      </c>
      <c r="B643">
        <f t="shared" si="646"/>
        <v>0</v>
      </c>
      <c r="C643" s="120">
        <f>IF(A643=0,0,+spisak!A$4)</f>
        <v>0</v>
      </c>
      <c r="D643">
        <f>IF(A643=0,0,+spisak!C$4)</f>
        <v>0</v>
      </c>
      <c r="E643" s="158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39">
        <f t="shared" ref="N643" si="713">+IF(A643=0,0,"2016-procena")</f>
        <v>0</v>
      </c>
      <c r="O643" s="121">
        <f>IF(A643=0,0,+VLOOKUP($A643,'по изворима и контима'!$A$12:R$499,COLUMN('по изворима и контима'!L:L),FALSE))</f>
        <v>0</v>
      </c>
    </row>
    <row r="644" spans="1:15" x14ac:dyDescent="0.25">
      <c r="A644">
        <f t="shared" si="711"/>
        <v>0</v>
      </c>
      <c r="B644">
        <f t="shared" si="646"/>
        <v>0</v>
      </c>
      <c r="C644" s="120">
        <f>IF(A644=0,0,+spisak!A$4)</f>
        <v>0</v>
      </c>
      <c r="D644">
        <f>IF(A644=0,0,+spisak!C$4)</f>
        <v>0</v>
      </c>
      <c r="E644" s="158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39">
        <f t="shared" ref="N644" si="714">+IF(A644=0,0,"2017")</f>
        <v>0</v>
      </c>
      <c r="O644" s="121">
        <f>IF(A644=0,0,+VLOOKUP($A644,'по изворима и контима'!$A$12:R$499,COLUMN('по изворима и контима'!M:M),FALSE))</f>
        <v>0</v>
      </c>
    </row>
    <row r="645" spans="1:15" x14ac:dyDescent="0.25">
      <c r="A645">
        <f t="shared" si="711"/>
        <v>0</v>
      </c>
      <c r="B645">
        <f t="shared" si="646"/>
        <v>0</v>
      </c>
      <c r="C645" s="120">
        <f>IF(A645=0,0,+spisak!A$4)</f>
        <v>0</v>
      </c>
      <c r="D645">
        <f>IF(A645=0,0,+spisak!C$4)</f>
        <v>0</v>
      </c>
      <c r="E645" s="158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39">
        <f t="shared" ref="N645" si="715">+IF(A645=0,0,"2018")</f>
        <v>0</v>
      </c>
      <c r="O645" s="121">
        <f>IF(C645=0,0,+VLOOKUP($A645,'по изворима и контима'!$A$12:R$499,COLUMN('по изворима и контима'!N:N),FALSE))</f>
        <v>0</v>
      </c>
    </row>
    <row r="646" spans="1:15" x14ac:dyDescent="0.25">
      <c r="A646">
        <f t="shared" si="711"/>
        <v>0</v>
      </c>
      <c r="B646">
        <f t="shared" si="646"/>
        <v>0</v>
      </c>
      <c r="C646" s="120">
        <f>IF(A646=0,0,+spisak!A$4)</f>
        <v>0</v>
      </c>
      <c r="D646">
        <f>IF(A646=0,0,+spisak!C$4)</f>
        <v>0</v>
      </c>
      <c r="E646" s="158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39">
        <f t="shared" ref="N646" si="716">+IF(A646=0,0,"2019")</f>
        <v>0</v>
      </c>
      <c r="O646" s="121">
        <f>IF(C646=0,0,+VLOOKUP($A646,'по изворима и контима'!$A$12:R$499,COLUMN('по изворима и контима'!O:O),FALSE))</f>
        <v>0</v>
      </c>
    </row>
    <row r="647" spans="1:15" x14ac:dyDescent="0.25">
      <c r="A647">
        <f t="shared" si="711"/>
        <v>0</v>
      </c>
      <c r="B647">
        <f t="shared" si="646"/>
        <v>0</v>
      </c>
      <c r="C647" s="120">
        <f>IF(A647=0,0,+spisak!A$4)</f>
        <v>0</v>
      </c>
      <c r="D647">
        <f>IF(A647=0,0,+spisak!C$4)</f>
        <v>0</v>
      </c>
      <c r="E647" s="158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39">
        <f t="shared" ref="N647" si="717">+IF(A647=0,0,"nakon 2019")</f>
        <v>0</v>
      </c>
      <c r="O647" s="121">
        <f>IF(C647=0,0,+VLOOKUP($A647,'по изворима и контима'!$A$12:R$499,COLUMN('по изворима и контима'!P:P),FALSE))</f>
        <v>0</v>
      </c>
    </row>
    <row r="648" spans="1:15" x14ac:dyDescent="0.25">
      <c r="O648" s="139"/>
    </row>
    <row r="649" spans="1:15" x14ac:dyDescent="0.25">
      <c r="O649" s="139"/>
    </row>
    <row r="650" spans="1:15" x14ac:dyDescent="0.25">
      <c r="O650" s="139"/>
    </row>
    <row r="651" spans="1:15" x14ac:dyDescent="0.25">
      <c r="O651" s="139"/>
    </row>
    <row r="652" spans="1:15" x14ac:dyDescent="0.25">
      <c r="O652" s="139"/>
    </row>
    <row r="653" spans="1:15" x14ac:dyDescent="0.25">
      <c r="O653" s="139"/>
    </row>
    <row r="654" spans="1:15" x14ac:dyDescent="0.25">
      <c r="O654" s="139"/>
    </row>
    <row r="655" spans="1:15" x14ac:dyDescent="0.25">
      <c r="O655" s="139"/>
    </row>
    <row r="656" spans="1:15" x14ac:dyDescent="0.25">
      <c r="O656" s="139"/>
    </row>
    <row r="657" spans="15:15" x14ac:dyDescent="0.25">
      <c r="O657" s="139"/>
    </row>
    <row r="658" spans="15:15" x14ac:dyDescent="0.25">
      <c r="O658" s="139"/>
    </row>
    <row r="659" spans="15:15" x14ac:dyDescent="0.25">
      <c r="O659" s="139"/>
    </row>
    <row r="660" spans="15:15" x14ac:dyDescent="0.25">
      <c r="O660" s="139"/>
    </row>
    <row r="661" spans="15:15" x14ac:dyDescent="0.25">
      <c r="O661" s="139"/>
    </row>
    <row r="662" spans="15:15" x14ac:dyDescent="0.25">
      <c r="O662" s="139"/>
    </row>
    <row r="663" spans="15:15" x14ac:dyDescent="0.25">
      <c r="O663" s="139"/>
    </row>
    <row r="664" spans="15:15" x14ac:dyDescent="0.25">
      <c r="O664" s="139"/>
    </row>
    <row r="665" spans="15:15" x14ac:dyDescent="0.25">
      <c r="O665" s="139"/>
    </row>
    <row r="666" spans="15:15" x14ac:dyDescent="0.25">
      <c r="O666" s="139"/>
    </row>
    <row r="667" spans="15:15" x14ac:dyDescent="0.25">
      <c r="O667" s="139"/>
    </row>
    <row r="668" spans="15:15" x14ac:dyDescent="0.25">
      <c r="O668" s="139"/>
    </row>
    <row r="669" spans="15:15" x14ac:dyDescent="0.25">
      <c r="O669" s="139"/>
    </row>
    <row r="670" spans="15:15" x14ac:dyDescent="0.25">
      <c r="O670" s="139"/>
    </row>
    <row r="671" spans="15:15" x14ac:dyDescent="0.25">
      <c r="O671" s="139"/>
    </row>
    <row r="672" spans="15:15" x14ac:dyDescent="0.25">
      <c r="O672" s="139"/>
    </row>
    <row r="673" spans="15:15" x14ac:dyDescent="0.25">
      <c r="O673" s="139"/>
    </row>
    <row r="674" spans="15:15" x14ac:dyDescent="0.25">
      <c r="O674" s="139"/>
    </row>
    <row r="675" spans="15:15" x14ac:dyDescent="0.25">
      <c r="O675" s="139"/>
    </row>
    <row r="676" spans="15:15" x14ac:dyDescent="0.25">
      <c r="O676" s="139"/>
    </row>
    <row r="677" spans="15:15" x14ac:dyDescent="0.25">
      <c r="O677" s="139"/>
    </row>
    <row r="678" spans="15:15" x14ac:dyDescent="0.25">
      <c r="O678" s="139"/>
    </row>
    <row r="679" spans="15:15" x14ac:dyDescent="0.25">
      <c r="O679" s="139"/>
    </row>
    <row r="680" spans="15:15" x14ac:dyDescent="0.25">
      <c r="O680" s="139"/>
    </row>
    <row r="681" spans="15:15" x14ac:dyDescent="0.25">
      <c r="O681" s="139"/>
    </row>
    <row r="682" spans="15:15" x14ac:dyDescent="0.25">
      <c r="O682" s="139"/>
    </row>
    <row r="683" spans="15:15" x14ac:dyDescent="0.25">
      <c r="O683" s="139"/>
    </row>
    <row r="684" spans="15:15" x14ac:dyDescent="0.25">
      <c r="O684" s="139"/>
    </row>
    <row r="685" spans="15:15" x14ac:dyDescent="0.25">
      <c r="O685" s="139"/>
    </row>
    <row r="686" spans="15:15" x14ac:dyDescent="0.25">
      <c r="O686" s="139"/>
    </row>
    <row r="687" spans="15:15" x14ac:dyDescent="0.25">
      <c r="O687" s="139"/>
    </row>
    <row r="688" spans="15:15" x14ac:dyDescent="0.25">
      <c r="O688" s="139"/>
    </row>
    <row r="689" spans="15:15" x14ac:dyDescent="0.25">
      <c r="O689" s="139"/>
    </row>
    <row r="690" spans="15:15" x14ac:dyDescent="0.25">
      <c r="O690" s="139"/>
    </row>
  </sheetData>
  <conditionalFormatting sqref="O4:O647">
    <cfRule type="expression" dxfId="0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5" x14ac:dyDescent="0.25"/>
  <cols>
    <col min="1" max="1" width="9.140625" style="125"/>
    <col min="2" max="2" width="38.7109375" customWidth="1"/>
  </cols>
  <sheetData>
    <row r="2" spans="1:2" x14ac:dyDescent="0.25">
      <c r="A2" s="125">
        <v>1</v>
      </c>
      <c r="B2" t="s">
        <v>798</v>
      </c>
    </row>
    <row r="3" spans="1:2" x14ac:dyDescent="0.25">
      <c r="A3" s="125">
        <v>2</v>
      </c>
      <c r="B3" t="s">
        <v>800</v>
      </c>
    </row>
    <row r="4" spans="1:2" x14ac:dyDescent="0.25">
      <c r="A4" s="125">
        <v>3</v>
      </c>
      <c r="B4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Q7" sqref="Q7"/>
    </sheetView>
  </sheetViews>
  <sheetFormatPr defaultRowHeight="15" x14ac:dyDescent="0.2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 x14ac:dyDescent="0.25">
      <c r="A2" s="159"/>
      <c r="B2" s="159"/>
      <c r="C2" s="159"/>
      <c r="D2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D7" sqref="D7"/>
    </sheetView>
  </sheetViews>
  <sheetFormatPr defaultRowHeight="14.25" x14ac:dyDescent="0.2"/>
  <cols>
    <col min="1" max="1" width="9.42578125" style="64" customWidth="1"/>
    <col min="2" max="3" width="35.28515625" style="64" hidden="1" customWidth="1"/>
    <col min="4" max="4" width="58.85546875" style="64" customWidth="1"/>
    <col min="5" max="6" width="15.7109375" style="64" customWidth="1"/>
    <col min="7" max="7" width="10.42578125" style="64" customWidth="1"/>
    <col min="8" max="8" width="11.5703125" style="64" customWidth="1"/>
    <col min="9" max="9" width="7.28515625" style="64" customWidth="1"/>
    <col min="10" max="10" width="16.42578125" style="64" customWidth="1"/>
    <col min="11" max="11" width="15" style="64" customWidth="1"/>
    <col min="12" max="16" width="16" style="64" customWidth="1"/>
    <col min="17" max="17" width="20" style="64" customWidth="1"/>
    <col min="18" max="18" width="21.140625" style="64" customWidth="1"/>
    <col min="19" max="19" width="19.28515625" style="64" customWidth="1"/>
    <col min="20" max="20" width="18.7109375" style="64" customWidth="1"/>
    <col min="21" max="21" width="18.42578125" style="64" customWidth="1"/>
    <col min="22" max="22" width="16.42578125" style="64" customWidth="1"/>
    <col min="23" max="23" width="19.7109375" style="64" customWidth="1"/>
    <col min="24" max="16384" width="9.140625" style="64"/>
  </cols>
  <sheetData>
    <row r="1" spans="1:23" ht="24" thickBot="1" x14ac:dyDescent="0.25">
      <c r="A1" s="204" t="s">
        <v>728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</row>
    <row r="2" spans="1:23" ht="18.75" thickBot="1" x14ac:dyDescent="0.25">
      <c r="A2" s="207" t="s">
        <v>965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</row>
    <row r="3" spans="1:23" ht="15" thickBot="1" x14ac:dyDescent="0.25">
      <c r="A3" s="212" t="s">
        <v>812</v>
      </c>
      <c r="B3" s="213"/>
      <c r="C3" s="213"/>
      <c r="D3" s="213"/>
      <c r="E3" s="161"/>
      <c r="F3" s="161"/>
      <c r="I3" s="65"/>
      <c r="J3" s="65"/>
      <c r="K3" s="65"/>
      <c r="L3" s="65"/>
      <c r="M3" s="66"/>
      <c r="N3" s="66"/>
      <c r="O3" s="66"/>
    </row>
    <row r="4" spans="1:23" ht="21.75" customHeight="1" thickBot="1" x14ac:dyDescent="0.25">
      <c r="A4" s="127">
        <f>spisak!$A$4</f>
        <v>0</v>
      </c>
      <c r="C4" s="210" t="str">
        <f>spisak!$C$4</f>
        <v/>
      </c>
      <c r="D4" s="211"/>
      <c r="E4" s="211"/>
      <c r="F4" s="211"/>
      <c r="G4" s="211"/>
      <c r="H4" s="211"/>
      <c r="I4" s="211"/>
      <c r="J4" s="160"/>
      <c r="K4" s="155"/>
      <c r="L4" s="65"/>
    </row>
    <row r="5" spans="1:23" ht="16.5" customHeight="1" thickBot="1" x14ac:dyDescent="0.25">
      <c r="A5" s="214"/>
      <c r="B5" s="214"/>
      <c r="C5" s="214"/>
      <c r="D5" s="214"/>
      <c r="E5" s="161"/>
      <c r="F5" s="161"/>
      <c r="I5" s="65"/>
      <c r="J5" s="65"/>
      <c r="K5" s="65"/>
      <c r="L5" s="65"/>
    </row>
    <row r="6" spans="1:23" ht="18.75" customHeight="1" x14ac:dyDescent="0.2">
      <c r="L6" s="67">
        <f>spisak!K$6</f>
        <v>0</v>
      </c>
      <c r="M6" s="68">
        <f>spisak!L$6</f>
        <v>0</v>
      </c>
      <c r="N6" s="68">
        <f>spisak!M$6</f>
        <v>0</v>
      </c>
      <c r="O6" s="68">
        <f>spisak!N$6</f>
        <v>0</v>
      </c>
      <c r="P6" s="69">
        <f>spisak!O$6</f>
        <v>0</v>
      </c>
      <c r="Q6" s="70"/>
    </row>
    <row r="7" spans="1:23" ht="21.75" customHeight="1" thickBot="1" x14ac:dyDescent="0.25">
      <c r="A7" s="64">
        <f>+MAX(A12:A497)</f>
        <v>20</v>
      </c>
      <c r="L7" s="71">
        <f>SUM(L12:L49)</f>
        <v>0</v>
      </c>
      <c r="M7" s="71">
        <f>SUM(M12:M49)</f>
        <v>0</v>
      </c>
      <c r="N7" s="71">
        <f>SUM(N12:N49)</f>
        <v>0</v>
      </c>
      <c r="O7" s="71">
        <f>SUM(O12:O49)</f>
        <v>0</v>
      </c>
      <c r="P7" s="71">
        <f>SUM(P12:P49)</f>
        <v>0</v>
      </c>
    </row>
    <row r="8" spans="1:23" ht="15" x14ac:dyDescent="0.25">
      <c r="A8" s="64">
        <f>27*spisak!A8</f>
        <v>0</v>
      </c>
      <c r="L8" s="154" t="s">
        <v>634</v>
      </c>
      <c r="M8" s="73"/>
      <c r="N8" s="74"/>
    </row>
    <row r="9" spans="1:23" ht="62.25" customHeight="1" x14ac:dyDescent="0.2">
      <c r="A9" s="59" t="s">
        <v>278</v>
      </c>
      <c r="B9" s="87"/>
      <c r="C9" s="87"/>
      <c r="D9" s="59" t="s">
        <v>122</v>
      </c>
      <c r="E9" s="152" t="s">
        <v>807</v>
      </c>
      <c r="F9" s="151" t="s">
        <v>808</v>
      </c>
      <c r="G9" s="173" t="s">
        <v>673</v>
      </c>
      <c r="H9" s="173" t="s">
        <v>674</v>
      </c>
      <c r="I9" s="174" t="s">
        <v>276</v>
      </c>
      <c r="J9" s="173" t="s">
        <v>793</v>
      </c>
      <c r="K9" s="173" t="s">
        <v>804</v>
      </c>
      <c r="L9" s="173" t="s">
        <v>805</v>
      </c>
      <c r="M9" s="173" t="s">
        <v>717</v>
      </c>
      <c r="N9" s="173" t="s">
        <v>777</v>
      </c>
      <c r="O9" s="173" t="s">
        <v>796</v>
      </c>
      <c r="P9" s="173" t="s">
        <v>797</v>
      </c>
      <c r="Q9" s="173" t="s">
        <v>968</v>
      </c>
      <c r="R9" s="173" t="s">
        <v>969</v>
      </c>
      <c r="S9" s="173" t="s">
        <v>803</v>
      </c>
      <c r="T9" s="173" t="s">
        <v>966</v>
      </c>
      <c r="U9" s="173" t="s">
        <v>967</v>
      </c>
      <c r="V9" s="59" t="s">
        <v>806</v>
      </c>
      <c r="W9" s="59" t="s">
        <v>801</v>
      </c>
    </row>
    <row r="10" spans="1:23" ht="15" x14ac:dyDescent="0.2">
      <c r="A10" s="76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604</v>
      </c>
      <c r="K10" s="89" t="s">
        <v>632</v>
      </c>
      <c r="L10" s="89" t="s">
        <v>633</v>
      </c>
      <c r="M10" s="89" t="s">
        <v>635</v>
      </c>
      <c r="N10" s="89" t="s">
        <v>785</v>
      </c>
      <c r="O10" s="89" t="s">
        <v>786</v>
      </c>
      <c r="P10" s="89" t="s">
        <v>787</v>
      </c>
      <c r="Q10" s="89" t="s">
        <v>802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ht="15" hidden="1" customHeight="1" x14ac:dyDescent="0.2">
      <c r="A11" s="90"/>
      <c r="B11" s="90"/>
      <c r="C11" s="90"/>
      <c r="D11" s="91" t="s">
        <v>462</v>
      </c>
      <c r="E11" s="91"/>
      <c r="F11" s="91"/>
      <c r="G11" s="91" t="s">
        <v>458</v>
      </c>
      <c r="H11" s="91" t="s">
        <v>459</v>
      </c>
      <c r="I11" s="91" t="s">
        <v>460</v>
      </c>
      <c r="J11" s="91"/>
      <c r="K11" s="91"/>
      <c r="L11" s="91" t="s">
        <v>461</v>
      </c>
      <c r="M11" s="91" t="s">
        <v>451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27" customHeight="1" x14ac:dyDescent="0.25">
      <c r="A12" s="98">
        <v>1</v>
      </c>
      <c r="B12" s="99" t="e">
        <f>VLOOKUP(D12,spisak!$C$11:$D$30,2,FALSE)</f>
        <v>#N/A</v>
      </c>
      <c r="C12" s="99" t="e">
        <f>CONCATENATE(B12,RIGHT(CONCATENATE("0",A12),2))</f>
        <v>#N/A</v>
      </c>
      <c r="D12" s="106"/>
      <c r="E12" s="164"/>
      <c r="F12" s="164"/>
      <c r="G12" s="165" t="str">
        <f t="shared" ref="G12:G31" si="0">IF(ISBLANK(H12)=TRUE,"",+VALUE(LEFT(H12,3)))</f>
        <v/>
      </c>
      <c r="H12" s="166"/>
      <c r="I12" s="101"/>
      <c r="J12" s="102"/>
      <c r="K12" s="102"/>
      <c r="L12" s="102"/>
      <c r="M12" s="102"/>
      <c r="N12" s="102"/>
      <c r="O12" s="102"/>
      <c r="P12" s="102"/>
      <c r="Q12" s="175"/>
      <c r="R12" s="175"/>
      <c r="S12" s="176"/>
      <c r="T12" s="176"/>
      <c r="U12" s="177"/>
      <c r="V12" s="177"/>
      <c r="W12" s="102"/>
    </row>
    <row r="13" spans="1:23" ht="27" customHeight="1" x14ac:dyDescent="0.25">
      <c r="A13" s="103">
        <f>A12+1</f>
        <v>2</v>
      </c>
      <c r="B13" s="104" t="e">
        <f>VLOOKUP(D13,spisak!$C$11:$D$30,2,FALSE)</f>
        <v>#N/A</v>
      </c>
      <c r="C13" s="104" t="e">
        <f t="shared" ref="C13:C31" si="1">CONCATENATE(B13,RIGHT(CONCATENATE("0",A13),2))</f>
        <v>#N/A</v>
      </c>
      <c r="D13" s="157"/>
      <c r="E13" s="167"/>
      <c r="F13" s="167"/>
      <c r="G13" s="168" t="str">
        <f t="shared" si="0"/>
        <v/>
      </c>
      <c r="H13" s="169"/>
      <c r="I13" s="95"/>
      <c r="J13" s="96"/>
      <c r="K13" s="96"/>
      <c r="L13" s="96"/>
      <c r="M13" s="96"/>
      <c r="N13" s="96"/>
      <c r="O13" s="96"/>
      <c r="P13" s="96"/>
      <c r="Q13" s="178"/>
      <c r="R13" s="178"/>
      <c r="S13" s="176"/>
      <c r="T13" s="176"/>
      <c r="U13" s="177"/>
      <c r="V13" s="177"/>
      <c r="W13" s="96"/>
    </row>
    <row r="14" spans="1:23" ht="27" customHeight="1" x14ac:dyDescent="0.25">
      <c r="A14" s="98">
        <f t="shared" ref="A14:A31" si="2">A13+1</f>
        <v>3</v>
      </c>
      <c r="B14" s="99" t="e">
        <f>VLOOKUP(D14,spisak!$C$11:$D$30,2,FALSE)</f>
        <v>#N/A</v>
      </c>
      <c r="C14" s="99" t="e">
        <f t="shared" si="1"/>
        <v>#N/A</v>
      </c>
      <c r="D14" s="106"/>
      <c r="E14" s="164"/>
      <c r="F14" s="164"/>
      <c r="G14" s="165" t="str">
        <f t="shared" si="0"/>
        <v/>
      </c>
      <c r="H14" s="166"/>
      <c r="I14" s="101"/>
      <c r="J14" s="102"/>
      <c r="K14" s="102"/>
      <c r="L14" s="102"/>
      <c r="M14" s="102"/>
      <c r="N14" s="102"/>
      <c r="O14" s="102"/>
      <c r="P14" s="102"/>
      <c r="Q14" s="178"/>
      <c r="R14" s="178"/>
      <c r="S14" s="176"/>
      <c r="T14" s="176"/>
      <c r="U14" s="177"/>
      <c r="V14" s="177"/>
      <c r="W14" s="102"/>
    </row>
    <row r="15" spans="1:23" ht="27" customHeight="1" x14ac:dyDescent="0.25">
      <c r="A15" s="103">
        <f t="shared" si="2"/>
        <v>4</v>
      </c>
      <c r="B15" s="104" t="e">
        <f>VLOOKUP(D15,spisak!$C$11:$D$30,2,FALSE)</f>
        <v>#N/A</v>
      </c>
      <c r="C15" s="104" t="e">
        <f t="shared" si="1"/>
        <v>#N/A</v>
      </c>
      <c r="D15" s="58"/>
      <c r="E15" s="170"/>
      <c r="F15" s="170"/>
      <c r="G15" s="168" t="str">
        <f t="shared" si="0"/>
        <v/>
      </c>
      <c r="H15" s="169"/>
      <c r="I15" s="105"/>
      <c r="J15" s="162"/>
      <c r="K15" s="162"/>
      <c r="L15" s="96"/>
      <c r="M15" s="96"/>
      <c r="N15" s="96"/>
      <c r="O15" s="96"/>
      <c r="P15" s="96"/>
      <c r="Q15" s="178"/>
      <c r="R15" s="178"/>
      <c r="S15" s="176"/>
      <c r="T15" s="176"/>
      <c r="U15" s="177"/>
      <c r="V15" s="177"/>
      <c r="W15" s="96"/>
    </row>
    <row r="16" spans="1:23" ht="27" customHeight="1" x14ac:dyDescent="0.25">
      <c r="A16" s="98">
        <f t="shared" si="2"/>
        <v>5</v>
      </c>
      <c r="B16" s="99" t="e">
        <f>VLOOKUP(D16,spisak!$C$11:$D$30,2,FALSE)</f>
        <v>#N/A</v>
      </c>
      <c r="C16" s="99" t="e">
        <f t="shared" si="1"/>
        <v>#N/A</v>
      </c>
      <c r="D16" s="106"/>
      <c r="E16" s="171"/>
      <c r="F16" s="171"/>
      <c r="G16" s="165" t="str">
        <f t="shared" si="0"/>
        <v/>
      </c>
      <c r="H16" s="166"/>
      <c r="I16" s="100"/>
      <c r="J16" s="163"/>
      <c r="K16" s="163"/>
      <c r="L16" s="102"/>
      <c r="M16" s="102"/>
      <c r="N16" s="102"/>
      <c r="O16" s="102"/>
      <c r="P16" s="102"/>
      <c r="Q16" s="178"/>
      <c r="R16" s="178"/>
      <c r="S16" s="176"/>
      <c r="T16" s="176"/>
      <c r="U16" s="177"/>
      <c r="V16" s="177"/>
      <c r="W16" s="102"/>
    </row>
    <row r="17" spans="1:23" ht="27" customHeight="1" x14ac:dyDescent="0.25">
      <c r="A17" s="103">
        <f t="shared" si="2"/>
        <v>6</v>
      </c>
      <c r="B17" s="104" t="e">
        <f>VLOOKUP(D17,spisak!$C$11:$D$30,2,FALSE)</f>
        <v>#N/A</v>
      </c>
      <c r="C17" s="104" t="e">
        <f t="shared" si="1"/>
        <v>#N/A</v>
      </c>
      <c r="D17" s="58"/>
      <c r="E17" s="170"/>
      <c r="F17" s="170"/>
      <c r="G17" s="168" t="str">
        <f t="shared" si="0"/>
        <v/>
      </c>
      <c r="H17" s="169"/>
      <c r="I17" s="105"/>
      <c r="J17" s="162"/>
      <c r="K17" s="162"/>
      <c r="L17" s="96"/>
      <c r="M17" s="96"/>
      <c r="N17" s="96"/>
      <c r="O17" s="96"/>
      <c r="P17" s="96"/>
      <c r="Q17" s="178"/>
      <c r="R17" s="178"/>
      <c r="S17" s="176"/>
      <c r="T17" s="176"/>
      <c r="U17" s="177"/>
      <c r="V17" s="177"/>
      <c r="W17" s="96"/>
    </row>
    <row r="18" spans="1:23" ht="27" customHeight="1" x14ac:dyDescent="0.25">
      <c r="A18" s="98">
        <f t="shared" si="2"/>
        <v>7</v>
      </c>
      <c r="B18" s="99" t="e">
        <f>VLOOKUP(D18,spisak!$C$11:$D$30,2,FALSE)</f>
        <v>#N/A</v>
      </c>
      <c r="C18" s="99" t="e">
        <f t="shared" si="1"/>
        <v>#N/A</v>
      </c>
      <c r="D18" s="106"/>
      <c r="E18" s="171"/>
      <c r="F18" s="171"/>
      <c r="G18" s="165" t="str">
        <f t="shared" si="0"/>
        <v/>
      </c>
      <c r="H18" s="166"/>
      <c r="I18" s="100"/>
      <c r="J18" s="163"/>
      <c r="K18" s="163"/>
      <c r="L18" s="102"/>
      <c r="M18" s="102"/>
      <c r="N18" s="102"/>
      <c r="O18" s="102"/>
      <c r="P18" s="102"/>
      <c r="Q18" s="178"/>
      <c r="R18" s="178"/>
      <c r="S18" s="176"/>
      <c r="T18" s="176"/>
      <c r="U18" s="177"/>
      <c r="V18" s="177"/>
      <c r="W18" s="102"/>
    </row>
    <row r="19" spans="1:23" ht="27" customHeight="1" x14ac:dyDescent="0.25">
      <c r="A19" s="103">
        <f t="shared" si="2"/>
        <v>8</v>
      </c>
      <c r="B19" s="104" t="e">
        <f>VLOOKUP(D19,spisak!$C$11:$D$30,2,FALSE)</f>
        <v>#N/A</v>
      </c>
      <c r="C19" s="104" t="e">
        <f t="shared" si="1"/>
        <v>#N/A</v>
      </c>
      <c r="D19" s="58"/>
      <c r="E19" s="170"/>
      <c r="F19" s="170"/>
      <c r="G19" s="168" t="str">
        <f t="shared" si="0"/>
        <v/>
      </c>
      <c r="H19" s="169"/>
      <c r="I19" s="105"/>
      <c r="J19" s="162"/>
      <c r="K19" s="162"/>
      <c r="L19" s="96"/>
      <c r="M19" s="96"/>
      <c r="N19" s="96"/>
      <c r="O19" s="96"/>
      <c r="P19" s="96"/>
      <c r="Q19" s="178"/>
      <c r="R19" s="178"/>
      <c r="S19" s="176"/>
      <c r="T19" s="176"/>
      <c r="U19" s="177"/>
      <c r="V19" s="177"/>
      <c r="W19" s="96"/>
    </row>
    <row r="20" spans="1:23" ht="27" customHeight="1" x14ac:dyDescent="0.25">
      <c r="A20" s="98">
        <f t="shared" si="2"/>
        <v>9</v>
      </c>
      <c r="B20" s="99" t="e">
        <f>VLOOKUP(D20,spisak!$C$11:$D$30,2,FALSE)</f>
        <v>#N/A</v>
      </c>
      <c r="C20" s="99" t="e">
        <f t="shared" si="1"/>
        <v>#N/A</v>
      </c>
      <c r="D20" s="106"/>
      <c r="E20" s="171"/>
      <c r="F20" s="171"/>
      <c r="G20" s="165" t="str">
        <f t="shared" si="0"/>
        <v/>
      </c>
      <c r="H20" s="166"/>
      <c r="I20" s="100"/>
      <c r="J20" s="163"/>
      <c r="K20" s="163"/>
      <c r="L20" s="102"/>
      <c r="M20" s="102"/>
      <c r="N20" s="102"/>
      <c r="O20" s="102"/>
      <c r="P20" s="102"/>
      <c r="Q20" s="178"/>
      <c r="R20" s="178"/>
      <c r="S20" s="176"/>
      <c r="T20" s="176"/>
      <c r="U20" s="177"/>
      <c r="V20" s="177"/>
      <c r="W20" s="102"/>
    </row>
    <row r="21" spans="1:23" ht="27" customHeight="1" x14ac:dyDescent="0.25">
      <c r="A21" s="103">
        <f t="shared" si="2"/>
        <v>10</v>
      </c>
      <c r="B21" s="104" t="e">
        <f>VLOOKUP(D21,spisak!$C$11:$D$30,2,FALSE)</f>
        <v>#N/A</v>
      </c>
      <c r="C21" s="104" t="e">
        <f t="shared" si="1"/>
        <v>#N/A</v>
      </c>
      <c r="D21" s="58"/>
      <c r="E21" s="170"/>
      <c r="F21" s="170"/>
      <c r="G21" s="168" t="str">
        <f t="shared" si="0"/>
        <v/>
      </c>
      <c r="H21" s="169"/>
      <c r="I21" s="105"/>
      <c r="J21" s="162"/>
      <c r="K21" s="162"/>
      <c r="L21" s="96"/>
      <c r="M21" s="96"/>
      <c r="N21" s="96"/>
      <c r="O21" s="96"/>
      <c r="P21" s="96"/>
      <c r="Q21" s="178"/>
      <c r="R21" s="178"/>
      <c r="S21" s="176"/>
      <c r="T21" s="176"/>
      <c r="U21" s="177"/>
      <c r="V21" s="177"/>
      <c r="W21" s="96"/>
    </row>
    <row r="22" spans="1:23" ht="27" customHeight="1" x14ac:dyDescent="0.25">
      <c r="A22" s="98">
        <f t="shared" si="2"/>
        <v>11</v>
      </c>
      <c r="B22" s="99" t="e">
        <f>VLOOKUP(D22,spisak!$C$11:$D$30,2,FALSE)</f>
        <v>#N/A</v>
      </c>
      <c r="C22" s="99" t="e">
        <f t="shared" si="1"/>
        <v>#N/A</v>
      </c>
      <c r="D22" s="106"/>
      <c r="E22" s="171"/>
      <c r="F22" s="171"/>
      <c r="G22" s="165" t="str">
        <f t="shared" si="0"/>
        <v/>
      </c>
      <c r="H22" s="166"/>
      <c r="I22" s="100"/>
      <c r="J22" s="163"/>
      <c r="K22" s="163"/>
      <c r="L22" s="102"/>
      <c r="M22" s="102"/>
      <c r="N22" s="102"/>
      <c r="O22" s="102"/>
      <c r="P22" s="102"/>
      <c r="Q22" s="178"/>
      <c r="R22" s="178"/>
      <c r="S22" s="176"/>
      <c r="T22" s="176"/>
      <c r="U22" s="177"/>
      <c r="V22" s="177"/>
      <c r="W22" s="102"/>
    </row>
    <row r="23" spans="1:23" ht="27" customHeight="1" x14ac:dyDescent="0.25">
      <c r="A23" s="103">
        <f t="shared" si="2"/>
        <v>12</v>
      </c>
      <c r="B23" s="104" t="e">
        <f>VLOOKUP(D23,spisak!$C$11:$D$30,2,FALSE)</f>
        <v>#N/A</v>
      </c>
      <c r="C23" s="104" t="e">
        <f t="shared" si="1"/>
        <v>#N/A</v>
      </c>
      <c r="D23" s="97"/>
      <c r="E23" s="167"/>
      <c r="F23" s="167"/>
      <c r="G23" s="168" t="str">
        <f t="shared" si="0"/>
        <v/>
      </c>
      <c r="H23" s="169"/>
      <c r="I23" s="95"/>
      <c r="J23" s="96"/>
      <c r="K23" s="96"/>
      <c r="L23" s="96"/>
      <c r="M23" s="96"/>
      <c r="N23" s="96"/>
      <c r="O23" s="96"/>
      <c r="P23" s="96"/>
      <c r="Q23" s="178"/>
      <c r="R23" s="178"/>
      <c r="S23" s="176"/>
      <c r="T23" s="176"/>
      <c r="U23" s="177"/>
      <c r="V23" s="177"/>
      <c r="W23" s="96"/>
    </row>
    <row r="24" spans="1:23" ht="27" customHeight="1" x14ac:dyDescent="0.25">
      <c r="A24" s="98">
        <f t="shared" si="2"/>
        <v>13</v>
      </c>
      <c r="B24" s="99" t="e">
        <f>VLOOKUP(D24,spisak!$C$11:$D$30,2,FALSE)</f>
        <v>#N/A</v>
      </c>
      <c r="C24" s="99" t="e">
        <f t="shared" si="1"/>
        <v>#N/A</v>
      </c>
      <c r="D24" s="106"/>
      <c r="E24" s="164"/>
      <c r="F24" s="164"/>
      <c r="G24" s="165" t="str">
        <f t="shared" si="0"/>
        <v/>
      </c>
      <c r="H24" s="166"/>
      <c r="I24" s="101"/>
      <c r="J24" s="102"/>
      <c r="K24" s="102"/>
      <c r="L24" s="102"/>
      <c r="M24" s="102"/>
      <c r="N24" s="102"/>
      <c r="O24" s="102"/>
      <c r="P24" s="102"/>
      <c r="Q24" s="178"/>
      <c r="R24" s="178"/>
      <c r="S24" s="176"/>
      <c r="T24" s="176"/>
      <c r="U24" s="177"/>
      <c r="V24" s="177"/>
      <c r="W24" s="102"/>
    </row>
    <row r="25" spans="1:23" ht="27" customHeight="1" x14ac:dyDescent="0.25">
      <c r="A25" s="103">
        <f t="shared" si="2"/>
        <v>14</v>
      </c>
      <c r="B25" s="104" t="e">
        <f>VLOOKUP(D25,spisak!$C$11:$D$30,2,FALSE)</f>
        <v>#N/A</v>
      </c>
      <c r="C25" s="104" t="e">
        <f t="shared" si="1"/>
        <v>#N/A</v>
      </c>
      <c r="D25" s="97"/>
      <c r="E25" s="167"/>
      <c r="F25" s="167"/>
      <c r="G25" s="168" t="str">
        <f t="shared" si="0"/>
        <v/>
      </c>
      <c r="H25" s="169"/>
      <c r="I25" s="95"/>
      <c r="J25" s="96"/>
      <c r="K25" s="96"/>
      <c r="L25" s="96"/>
      <c r="M25" s="96"/>
      <c r="N25" s="96"/>
      <c r="O25" s="96"/>
      <c r="P25" s="96"/>
      <c r="Q25" s="178"/>
      <c r="R25" s="178"/>
      <c r="S25" s="176"/>
      <c r="T25" s="176"/>
      <c r="U25" s="177"/>
      <c r="V25" s="177"/>
      <c r="W25" s="96"/>
    </row>
    <row r="26" spans="1:23" ht="27" customHeight="1" x14ac:dyDescent="0.25">
      <c r="A26" s="98">
        <f t="shared" si="2"/>
        <v>15</v>
      </c>
      <c r="B26" s="99" t="e">
        <f>VLOOKUP(D26,spisak!$C$11:$D$30,2,FALSE)</f>
        <v>#N/A</v>
      </c>
      <c r="C26" s="99" t="e">
        <f t="shared" si="1"/>
        <v>#N/A</v>
      </c>
      <c r="D26" s="106"/>
      <c r="E26" s="164"/>
      <c r="F26" s="164"/>
      <c r="G26" s="165" t="str">
        <f t="shared" si="0"/>
        <v/>
      </c>
      <c r="H26" s="166"/>
      <c r="I26" s="101"/>
      <c r="J26" s="102"/>
      <c r="K26" s="102"/>
      <c r="L26" s="102"/>
      <c r="M26" s="102"/>
      <c r="N26" s="102"/>
      <c r="O26" s="102"/>
      <c r="P26" s="102"/>
      <c r="Q26" s="178"/>
      <c r="R26" s="178"/>
      <c r="S26" s="176"/>
      <c r="T26" s="176"/>
      <c r="U26" s="177"/>
      <c r="V26" s="177"/>
      <c r="W26" s="102"/>
    </row>
    <row r="27" spans="1:23" ht="27" customHeight="1" x14ac:dyDescent="0.25">
      <c r="A27" s="103">
        <f t="shared" si="2"/>
        <v>16</v>
      </c>
      <c r="B27" s="104" t="e">
        <f>VLOOKUP(D27,spisak!$C$11:$D$30,2,FALSE)</f>
        <v>#N/A</v>
      </c>
      <c r="C27" s="104" t="e">
        <f t="shared" si="1"/>
        <v>#N/A</v>
      </c>
      <c r="D27" s="97"/>
      <c r="E27" s="167"/>
      <c r="F27" s="167"/>
      <c r="G27" s="168" t="str">
        <f t="shared" si="0"/>
        <v/>
      </c>
      <c r="H27" s="169"/>
      <c r="I27" s="95"/>
      <c r="J27" s="96"/>
      <c r="K27" s="96"/>
      <c r="L27" s="96"/>
      <c r="M27" s="96"/>
      <c r="N27" s="96"/>
      <c r="O27" s="96"/>
      <c r="P27" s="96"/>
      <c r="Q27" s="178"/>
      <c r="R27" s="178"/>
      <c r="S27" s="176"/>
      <c r="T27" s="176"/>
      <c r="U27" s="177"/>
      <c r="V27" s="177"/>
      <c r="W27" s="96"/>
    </row>
    <row r="28" spans="1:23" ht="27" customHeight="1" x14ac:dyDescent="0.25">
      <c r="A28" s="98">
        <f t="shared" si="2"/>
        <v>17</v>
      </c>
      <c r="B28" s="99" t="e">
        <f>VLOOKUP(D28,spisak!$C$11:$D$30,2,FALSE)</f>
        <v>#N/A</v>
      </c>
      <c r="C28" s="99" t="e">
        <f t="shared" si="1"/>
        <v>#N/A</v>
      </c>
      <c r="D28" s="106"/>
      <c r="E28" s="164"/>
      <c r="F28" s="164"/>
      <c r="G28" s="165" t="str">
        <f t="shared" si="0"/>
        <v/>
      </c>
      <c r="H28" s="166"/>
      <c r="I28" s="101"/>
      <c r="J28" s="102"/>
      <c r="K28" s="102"/>
      <c r="L28" s="102"/>
      <c r="M28" s="102"/>
      <c r="N28" s="102"/>
      <c r="O28" s="102"/>
      <c r="P28" s="102"/>
      <c r="Q28" s="178"/>
      <c r="R28" s="178"/>
      <c r="S28" s="176"/>
      <c r="T28" s="176"/>
      <c r="U28" s="177"/>
      <c r="V28" s="177"/>
      <c r="W28" s="102"/>
    </row>
    <row r="29" spans="1:23" ht="27" customHeight="1" x14ac:dyDescent="0.25">
      <c r="A29" s="103">
        <f t="shared" si="2"/>
        <v>18</v>
      </c>
      <c r="B29" s="104" t="e">
        <f>VLOOKUP(D29,spisak!$C$11:$D$30,2,FALSE)</f>
        <v>#N/A</v>
      </c>
      <c r="C29" s="104" t="e">
        <f t="shared" si="1"/>
        <v>#N/A</v>
      </c>
      <c r="D29" s="97"/>
      <c r="E29" s="167"/>
      <c r="F29" s="167"/>
      <c r="G29" s="168" t="str">
        <f t="shared" si="0"/>
        <v/>
      </c>
      <c r="H29" s="169"/>
      <c r="I29" s="95"/>
      <c r="J29" s="96"/>
      <c r="K29" s="96"/>
      <c r="L29" s="96"/>
      <c r="M29" s="96"/>
      <c r="N29" s="96"/>
      <c r="O29" s="96"/>
      <c r="P29" s="96"/>
      <c r="Q29" s="178"/>
      <c r="R29" s="178"/>
      <c r="S29" s="176"/>
      <c r="T29" s="176"/>
      <c r="U29" s="177"/>
      <c r="V29" s="177"/>
      <c r="W29" s="96"/>
    </row>
    <row r="30" spans="1:23" ht="27" customHeight="1" x14ac:dyDescent="0.25">
      <c r="A30" s="98">
        <f t="shared" si="2"/>
        <v>19</v>
      </c>
      <c r="B30" s="99" t="e">
        <f>VLOOKUP(D30,spisak!$C$11:$D$30,2,FALSE)</f>
        <v>#N/A</v>
      </c>
      <c r="C30" s="99" t="e">
        <f t="shared" si="1"/>
        <v>#N/A</v>
      </c>
      <c r="D30" s="106"/>
      <c r="E30" s="164"/>
      <c r="F30" s="164"/>
      <c r="G30" s="165" t="str">
        <f t="shared" si="0"/>
        <v/>
      </c>
      <c r="H30" s="166"/>
      <c r="I30" s="101"/>
      <c r="J30" s="102"/>
      <c r="K30" s="102"/>
      <c r="L30" s="102"/>
      <c r="M30" s="102"/>
      <c r="N30" s="102"/>
      <c r="O30" s="102"/>
      <c r="P30" s="102"/>
      <c r="Q30" s="178"/>
      <c r="R30" s="178"/>
      <c r="S30" s="176"/>
      <c r="T30" s="176"/>
      <c r="U30" s="177"/>
      <c r="V30" s="177"/>
      <c r="W30" s="102"/>
    </row>
    <row r="31" spans="1:23" ht="27" customHeight="1" x14ac:dyDescent="0.25">
      <c r="A31" s="103">
        <f t="shared" si="2"/>
        <v>20</v>
      </c>
      <c r="B31" s="104" t="e">
        <f>VLOOKUP(D31,spisak!$C$11:$D$30,2,FALSE)</f>
        <v>#N/A</v>
      </c>
      <c r="C31" s="104" t="e">
        <f t="shared" si="1"/>
        <v>#N/A</v>
      </c>
      <c r="D31" s="97"/>
      <c r="E31" s="167"/>
      <c r="F31" s="167"/>
      <c r="G31" s="168" t="str">
        <f t="shared" si="0"/>
        <v/>
      </c>
      <c r="H31" s="169"/>
      <c r="I31" s="95"/>
      <c r="J31" s="96"/>
      <c r="K31" s="96"/>
      <c r="L31" s="96"/>
      <c r="M31" s="96"/>
      <c r="N31" s="96"/>
      <c r="O31" s="96"/>
      <c r="P31" s="96"/>
      <c r="Q31" s="179"/>
      <c r="R31" s="179"/>
      <c r="S31" s="176"/>
      <c r="T31" s="176"/>
      <c r="U31" s="177"/>
      <c r="V31" s="177"/>
      <c r="W31" s="96"/>
    </row>
    <row r="32" spans="1:23" ht="15" x14ac:dyDescent="0.25">
      <c r="A32" s="107"/>
      <c r="B32" s="108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</row>
    <row r="33" spans="1:16" ht="15" x14ac:dyDescent="0.25">
      <c r="A33" s="107"/>
      <c r="B33" s="108"/>
      <c r="C33" s="108"/>
      <c r="D33" s="115"/>
      <c r="E33" s="115"/>
      <c r="F33" s="115"/>
      <c r="G33" s="115"/>
      <c r="H33" s="109"/>
      <c r="I33" s="109"/>
      <c r="J33" s="109"/>
      <c r="K33" s="109"/>
      <c r="L33" s="109"/>
      <c r="M33" s="109"/>
      <c r="N33" s="109"/>
      <c r="O33" s="109"/>
      <c r="P33" s="110"/>
    </row>
    <row r="34" spans="1:16" ht="15.75" thickBot="1" x14ac:dyDescent="0.3">
      <c r="A34" s="107"/>
      <c r="B34" s="108"/>
      <c r="C34" s="108"/>
      <c r="D34" s="111"/>
      <c r="E34" s="111"/>
      <c r="F34" s="111"/>
      <c r="G34" s="111"/>
      <c r="H34" s="114"/>
      <c r="I34" s="109"/>
      <c r="J34" s="109"/>
      <c r="K34" s="109"/>
      <c r="L34" s="109"/>
      <c r="M34" s="111"/>
      <c r="N34" s="111"/>
      <c r="O34" s="111"/>
      <c r="P34" s="110"/>
    </row>
    <row r="35" spans="1:16" ht="15" x14ac:dyDescent="0.25">
      <c r="A35" s="107"/>
      <c r="B35" s="108"/>
      <c r="C35" s="108"/>
      <c r="D35" s="113" t="s">
        <v>677</v>
      </c>
      <c r="E35" s="113"/>
      <c r="F35" s="113"/>
      <c r="G35" s="110"/>
      <c r="H35" s="110"/>
      <c r="I35" s="109"/>
      <c r="J35" s="109"/>
      <c r="K35" s="109"/>
      <c r="L35" s="109"/>
      <c r="M35" s="190" t="s">
        <v>676</v>
      </c>
      <c r="N35" s="190"/>
      <c r="O35" s="190"/>
      <c r="P35" s="110"/>
    </row>
    <row r="36" spans="1:16" x14ac:dyDescent="0.2">
      <c r="A36" s="79"/>
      <c r="B36" s="80"/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</row>
    <row r="37" spans="1:16" x14ac:dyDescent="0.2">
      <c r="A37" s="79"/>
      <c r="B37" s="80"/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1:16" x14ac:dyDescent="0.2">
      <c r="A38" s="79"/>
      <c r="B38" s="80"/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</row>
    <row r="39" spans="1:16" x14ac:dyDescent="0.2">
      <c r="A39" s="79"/>
      <c r="B39" s="80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</row>
    <row r="40" spans="1:16" x14ac:dyDescent="0.2">
      <c r="A40" s="79"/>
      <c r="B40" s="80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6" x14ac:dyDescent="0.2">
      <c r="A41" s="79"/>
      <c r="B41" s="80"/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6" x14ac:dyDescent="0.2">
      <c r="A42" s="79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</row>
    <row r="43" spans="1:16" x14ac:dyDescent="0.2">
      <c r="A43" s="79"/>
      <c r="B43" s="80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6" x14ac:dyDescent="0.2">
      <c r="A44" s="79"/>
      <c r="B44" s="80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</row>
    <row r="45" spans="1:16" x14ac:dyDescent="0.2">
      <c r="A45" s="79"/>
      <c r="B45" s="80"/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</row>
    <row r="46" spans="1:16" x14ac:dyDescent="0.2">
      <c r="A46" s="79"/>
      <c r="B46" s="80"/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x14ac:dyDescent="0.2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6" x14ac:dyDescent="0.2">
      <c r="A48" s="79"/>
      <c r="B48" s="80"/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 x14ac:dyDescent="0.2">
      <c r="A49" s="79"/>
      <c r="B49" s="80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 x14ac:dyDescent="0.2">
      <c r="A50" s="79"/>
      <c r="B50" s="80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2">
      <c r="A51" s="79"/>
      <c r="B51" s="80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 x14ac:dyDescent="0.2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 x14ac:dyDescent="0.2">
      <c r="A53" s="79"/>
      <c r="B53" s="80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 x14ac:dyDescent="0.2">
      <c r="A54" s="79"/>
      <c r="B54" s="80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 x14ac:dyDescent="0.2">
      <c r="A55" s="79"/>
      <c r="B55" s="80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 x14ac:dyDescent="0.2">
      <c r="A56" s="79"/>
      <c r="B56" s="80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1:15" x14ac:dyDescent="0.2">
      <c r="A57" s="79"/>
      <c r="B57" s="80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1:15" x14ac:dyDescent="0.2">
      <c r="A58" s="79"/>
      <c r="B58" s="80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5" x14ac:dyDescent="0.2">
      <c r="A59" s="79"/>
      <c r="B59" s="80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  <row r="60" spans="1:15" x14ac:dyDescent="0.2">
      <c r="A60" s="79"/>
      <c r="B60" s="80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</row>
    <row r="61" spans="1:15" x14ac:dyDescent="0.2">
      <c r="A61" s="79"/>
      <c r="B61" s="80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</row>
    <row r="62" spans="1:15" x14ac:dyDescent="0.2">
      <c r="A62" s="79"/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</row>
    <row r="63" spans="1:15" x14ac:dyDescent="0.2">
      <c r="A63" s="79"/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A64" s="79"/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</row>
    <row r="65" spans="1:15" x14ac:dyDescent="0.2">
      <c r="A65" s="79"/>
      <c r="B65" s="80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</row>
    <row r="66" spans="1:15" x14ac:dyDescent="0.2">
      <c r="A66" s="79"/>
      <c r="B66" s="80"/>
      <c r="C66" s="8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</row>
    <row r="67" spans="1:15" x14ac:dyDescent="0.2">
      <c r="A67" s="79"/>
      <c r="B67" s="80"/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</row>
    <row r="68" spans="1:15" x14ac:dyDescent="0.2">
      <c r="A68" s="79"/>
      <c r="B68" s="80"/>
      <c r="C68" s="80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</row>
    <row r="69" spans="1:15" x14ac:dyDescent="0.2">
      <c r="A69" s="79"/>
      <c r="B69" s="80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</row>
    <row r="70" spans="1:15" x14ac:dyDescent="0.2">
      <c r="A70" s="79"/>
      <c r="B70" s="80"/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</row>
    <row r="71" spans="1:15" x14ac:dyDescent="0.2">
      <c r="A71" s="79"/>
      <c r="B71" s="80"/>
      <c r="C71" s="8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</row>
    <row r="72" spans="1:15" x14ac:dyDescent="0.2">
      <c r="A72" s="79"/>
      <c r="B72" s="80"/>
      <c r="C72" s="8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 x14ac:dyDescent="0.2">
      <c r="A73" s="79"/>
      <c r="B73" s="80"/>
      <c r="C73" s="80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 x14ac:dyDescent="0.2">
      <c r="A74" s="79"/>
      <c r="B74" s="80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</row>
    <row r="75" spans="1:15" x14ac:dyDescent="0.2">
      <c r="A75" s="79"/>
      <c r="B75" s="80"/>
      <c r="C75" s="80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</row>
    <row r="76" spans="1:15" x14ac:dyDescent="0.2">
      <c r="A76" s="79"/>
      <c r="B76" s="80"/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</row>
    <row r="77" spans="1:15" x14ac:dyDescent="0.2">
      <c r="A77" s="79"/>
      <c r="B77" s="80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</row>
    <row r="78" spans="1:15" x14ac:dyDescent="0.2">
      <c r="A78" s="79"/>
      <c r="B78" s="80"/>
      <c r="C78" s="8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</row>
    <row r="79" spans="1:15" x14ac:dyDescent="0.2">
      <c r="A79" s="79"/>
      <c r="B79" s="80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</row>
    <row r="80" spans="1:15" x14ac:dyDescent="0.2">
      <c r="A80" s="79"/>
      <c r="B80" s="80"/>
      <c r="C80" s="80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</row>
    <row r="81" spans="1:15" x14ac:dyDescent="0.2">
      <c r="A81" s="79"/>
      <c r="B81" s="80"/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</row>
    <row r="82" spans="1:15" x14ac:dyDescent="0.2">
      <c r="A82" s="79"/>
      <c r="B82" s="80"/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</row>
    <row r="83" spans="1:15" x14ac:dyDescent="0.2">
      <c r="A83" s="79"/>
      <c r="B83" s="80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</row>
    <row r="84" spans="1:15" x14ac:dyDescent="0.2">
      <c r="A84" s="79"/>
      <c r="B84" s="80"/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</row>
    <row r="85" spans="1:15" x14ac:dyDescent="0.2">
      <c r="A85" s="79"/>
      <c r="B85" s="80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</row>
    <row r="86" spans="1:15" x14ac:dyDescent="0.2">
      <c r="A86" s="79"/>
      <c r="B86" s="80"/>
      <c r="C86" s="8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</row>
    <row r="87" spans="1:15" x14ac:dyDescent="0.2">
      <c r="A87" s="79"/>
      <c r="B87" s="80"/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</row>
    <row r="88" spans="1:15" x14ac:dyDescent="0.2">
      <c r="A88" s="79"/>
      <c r="B88" s="80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</row>
    <row r="89" spans="1:15" x14ac:dyDescent="0.2">
      <c r="A89" s="79"/>
      <c r="B89" s="80"/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0" spans="1:15" x14ac:dyDescent="0.2">
      <c r="A90" s="79"/>
      <c r="B90" s="80"/>
      <c r="C90" s="8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</row>
    <row r="91" spans="1:15" x14ac:dyDescent="0.2">
      <c r="A91" s="79"/>
      <c r="B91" s="80"/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</row>
    <row r="92" spans="1:15" x14ac:dyDescent="0.2">
      <c r="A92" s="79"/>
      <c r="B92" s="80"/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</row>
    <row r="93" spans="1:15" x14ac:dyDescent="0.2">
      <c r="A93" s="79"/>
      <c r="B93" s="80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</row>
    <row r="94" spans="1:15" x14ac:dyDescent="0.2">
      <c r="A94" s="79"/>
      <c r="B94" s="80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</row>
    <row r="95" spans="1:15" x14ac:dyDescent="0.2">
      <c r="A95" s="79"/>
      <c r="B95" s="80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  <row r="96" spans="1:15" x14ac:dyDescent="0.2">
      <c r="A96" s="79"/>
      <c r="B96" s="80"/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</row>
    <row r="97" spans="1:15" x14ac:dyDescent="0.2">
      <c r="A97" s="79"/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</row>
    <row r="98" spans="1:15" x14ac:dyDescent="0.2">
      <c r="A98" s="79"/>
      <c r="B98" s="80"/>
      <c r="C98" s="80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</row>
    <row r="99" spans="1:15" x14ac:dyDescent="0.2">
      <c r="A99" s="79"/>
      <c r="B99" s="80"/>
      <c r="C99" s="8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</row>
    <row r="100" spans="1:15" x14ac:dyDescent="0.2">
      <c r="A100" s="79"/>
      <c r="B100" s="80"/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</row>
    <row r="101" spans="1:15" x14ac:dyDescent="0.2">
      <c r="A101" s="79"/>
      <c r="B101" s="80"/>
      <c r="C101" s="80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</row>
    <row r="102" spans="1:15" x14ac:dyDescent="0.2">
      <c r="A102" s="79"/>
      <c r="B102" s="80"/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</row>
    <row r="103" spans="1:15" x14ac:dyDescent="0.2">
      <c r="A103" s="79"/>
      <c r="B103" s="80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</row>
    <row r="104" spans="1:15" x14ac:dyDescent="0.2">
      <c r="A104" s="79"/>
      <c r="B104" s="80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</row>
    <row r="105" spans="1:15" x14ac:dyDescent="0.2">
      <c r="A105" s="79"/>
      <c r="B105" s="80"/>
      <c r="C105" s="80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</row>
    <row r="106" spans="1:15" x14ac:dyDescent="0.2">
      <c r="A106" s="79"/>
      <c r="B106" s="80"/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</row>
    <row r="107" spans="1:15" x14ac:dyDescent="0.2">
      <c r="A107" s="79"/>
      <c r="B107" s="80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</row>
    <row r="108" spans="1:15" x14ac:dyDescent="0.2">
      <c r="A108" s="79"/>
      <c r="B108" s="80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</row>
    <row r="109" spans="1:15" x14ac:dyDescent="0.2">
      <c r="A109" s="79"/>
      <c r="B109" s="80"/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</row>
    <row r="110" spans="1:15" x14ac:dyDescent="0.2">
      <c r="A110" s="79"/>
      <c r="B110" s="80"/>
      <c r="C110" s="80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</row>
    <row r="111" spans="1:15" x14ac:dyDescent="0.2">
      <c r="A111" s="79"/>
      <c r="B111" s="80"/>
      <c r="C111" s="80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</row>
    <row r="112" spans="1:15" x14ac:dyDescent="0.2">
      <c r="A112" s="79"/>
      <c r="B112" s="80"/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</row>
    <row r="113" spans="1:15" x14ac:dyDescent="0.2">
      <c r="A113" s="79"/>
      <c r="B113" s="80"/>
      <c r="C113" s="8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</row>
    <row r="114" spans="1:15" x14ac:dyDescent="0.2">
      <c r="A114" s="79"/>
      <c r="B114" s="80"/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</row>
    <row r="115" spans="1:15" x14ac:dyDescent="0.2">
      <c r="A115" s="79"/>
      <c r="B115" s="80"/>
      <c r="C115" s="80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</row>
    <row r="116" spans="1:15" x14ac:dyDescent="0.2">
      <c r="A116" s="79"/>
      <c r="B116" s="80"/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</row>
    <row r="117" spans="1:15" x14ac:dyDescent="0.2">
      <c r="A117" s="79"/>
      <c r="B117" s="80"/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</row>
    <row r="118" spans="1:15" x14ac:dyDescent="0.2">
      <c r="A118" s="79"/>
      <c r="B118" s="80"/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</row>
    <row r="119" spans="1:15" x14ac:dyDescent="0.2">
      <c r="A119" s="79"/>
      <c r="B119" s="80"/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</row>
    <row r="120" spans="1:15" x14ac:dyDescent="0.2">
      <c r="A120" s="79"/>
      <c r="B120" s="80"/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 x14ac:dyDescent="0.2">
      <c r="A121" s="79"/>
      <c r="B121" s="80"/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15" x14ac:dyDescent="0.2">
      <c r="A122" s="79"/>
      <c r="B122" s="80"/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</row>
    <row r="123" spans="1:15" x14ac:dyDescent="0.2">
      <c r="A123" s="79"/>
      <c r="B123" s="80"/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</row>
    <row r="124" spans="1:15" x14ac:dyDescent="0.2">
      <c r="A124" s="79"/>
      <c r="B124" s="80"/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</row>
    <row r="125" spans="1:15" x14ac:dyDescent="0.2">
      <c r="A125" s="79"/>
      <c r="B125" s="80"/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</row>
    <row r="126" spans="1:15" x14ac:dyDescent="0.2">
      <c r="A126" s="79"/>
      <c r="B126" s="80"/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</row>
    <row r="127" spans="1:15" x14ac:dyDescent="0.2">
      <c r="A127" s="79"/>
      <c r="B127" s="80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</row>
    <row r="128" spans="1:15" x14ac:dyDescent="0.2">
      <c r="A128" s="79"/>
      <c r="B128" s="80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</row>
    <row r="129" spans="1:15" x14ac:dyDescent="0.2">
      <c r="A129" s="79"/>
      <c r="B129" s="80"/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</row>
    <row r="130" spans="1:15" x14ac:dyDescent="0.2">
      <c r="A130" s="79"/>
      <c r="B130" s="80"/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</row>
    <row r="131" spans="1:15" x14ac:dyDescent="0.2">
      <c r="A131" s="79"/>
      <c r="B131" s="80"/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</row>
    <row r="132" spans="1:15" x14ac:dyDescent="0.2">
      <c r="A132" s="79"/>
      <c r="B132" s="80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</row>
    <row r="133" spans="1:15" x14ac:dyDescent="0.2">
      <c r="A133" s="79"/>
      <c r="B133" s="80"/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</row>
    <row r="134" spans="1:15" x14ac:dyDescent="0.2">
      <c r="A134" s="79"/>
      <c r="B134" s="80"/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</row>
    <row r="135" spans="1:15" x14ac:dyDescent="0.2">
      <c r="A135" s="79"/>
      <c r="B135" s="80"/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</row>
    <row r="136" spans="1:15" x14ac:dyDescent="0.2">
      <c r="A136" s="79"/>
      <c r="B136" s="80"/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</row>
    <row r="137" spans="1:15" x14ac:dyDescent="0.2">
      <c r="A137" s="79"/>
      <c r="B137" s="80"/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</row>
    <row r="138" spans="1:15" x14ac:dyDescent="0.2">
      <c r="A138" s="79"/>
      <c r="B138" s="80"/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</row>
    <row r="139" spans="1:15" x14ac:dyDescent="0.2">
      <c r="A139" s="79"/>
      <c r="B139" s="80"/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</row>
    <row r="140" spans="1:15" x14ac:dyDescent="0.2">
      <c r="A140" s="79"/>
      <c r="B140" s="80"/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</row>
    <row r="141" spans="1:15" x14ac:dyDescent="0.2">
      <c r="A141" s="79"/>
      <c r="B141" s="80"/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</row>
    <row r="142" spans="1:15" x14ac:dyDescent="0.2">
      <c r="A142" s="79"/>
      <c r="B142" s="80"/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</row>
    <row r="143" spans="1:15" x14ac:dyDescent="0.2">
      <c r="A143" s="79"/>
      <c r="B143" s="80"/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</row>
    <row r="144" spans="1:15" x14ac:dyDescent="0.2">
      <c r="A144" s="79"/>
      <c r="B144" s="80"/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</row>
    <row r="145" spans="1:15" x14ac:dyDescent="0.2">
      <c r="A145" s="79"/>
      <c r="B145" s="80"/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</row>
    <row r="146" spans="1:15" x14ac:dyDescent="0.2">
      <c r="A146" s="79"/>
      <c r="B146" s="80"/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</row>
    <row r="147" spans="1:15" x14ac:dyDescent="0.2">
      <c r="A147" s="79"/>
      <c r="B147" s="80"/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</row>
    <row r="148" spans="1:15" x14ac:dyDescent="0.2">
      <c r="A148" s="79"/>
      <c r="B148" s="80"/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</row>
    <row r="149" spans="1:15" x14ac:dyDescent="0.2">
      <c r="A149" s="79"/>
      <c r="B149" s="80"/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</row>
    <row r="150" spans="1:15" x14ac:dyDescent="0.2">
      <c r="A150" s="79"/>
      <c r="B150" s="80"/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</row>
    <row r="151" spans="1:15" x14ac:dyDescent="0.2">
      <c r="A151" s="79"/>
      <c r="B151" s="80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</row>
    <row r="152" spans="1:15" x14ac:dyDescent="0.2">
      <c r="A152" s="79"/>
      <c r="B152" s="80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</row>
    <row r="153" spans="1:15" x14ac:dyDescent="0.2">
      <c r="A153" s="79"/>
      <c r="B153" s="80"/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</row>
    <row r="154" spans="1:15" x14ac:dyDescent="0.2">
      <c r="A154" s="79"/>
      <c r="B154" s="80"/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</row>
    <row r="155" spans="1:15" x14ac:dyDescent="0.2">
      <c r="A155" s="79"/>
      <c r="B155" s="80"/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</row>
    <row r="156" spans="1:15" x14ac:dyDescent="0.2">
      <c r="A156" s="79"/>
      <c r="B156" s="80"/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</row>
    <row r="157" spans="1:15" x14ac:dyDescent="0.2">
      <c r="A157" s="79"/>
      <c r="B157" s="80"/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</row>
    <row r="158" spans="1:15" x14ac:dyDescent="0.2">
      <c r="A158" s="79"/>
      <c r="B158" s="80"/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 x14ac:dyDescent="0.2">
      <c r="A159" s="79"/>
      <c r="B159" s="80"/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</row>
    <row r="160" spans="1:15" x14ac:dyDescent="0.2">
      <c r="A160" s="79"/>
      <c r="B160" s="80"/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</row>
    <row r="161" spans="1:15" x14ac:dyDescent="0.2">
      <c r="A161" s="79"/>
      <c r="B161" s="80"/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</row>
    <row r="162" spans="1:15" x14ac:dyDescent="0.2">
      <c r="A162" s="79"/>
      <c r="B162" s="80"/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</row>
    <row r="163" spans="1:15" x14ac:dyDescent="0.2">
      <c r="A163" s="79"/>
      <c r="B163" s="80"/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</row>
    <row r="164" spans="1:15" x14ac:dyDescent="0.2">
      <c r="A164" s="79"/>
      <c r="B164" s="80"/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</row>
    <row r="165" spans="1:15" x14ac:dyDescent="0.2">
      <c r="A165" s="79"/>
      <c r="B165" s="80"/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</row>
    <row r="166" spans="1:15" x14ac:dyDescent="0.2">
      <c r="A166" s="79"/>
      <c r="B166" s="80"/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</row>
    <row r="167" spans="1:15" x14ac:dyDescent="0.2">
      <c r="A167" s="79"/>
      <c r="B167" s="80"/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</row>
    <row r="168" spans="1:15" x14ac:dyDescent="0.2">
      <c r="A168" s="79"/>
      <c r="B168" s="80"/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</row>
    <row r="169" spans="1:15" x14ac:dyDescent="0.2">
      <c r="A169" s="79"/>
      <c r="B169" s="80"/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</row>
    <row r="170" spans="1:15" x14ac:dyDescent="0.2">
      <c r="A170" s="79"/>
      <c r="B170" s="80"/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</row>
    <row r="171" spans="1:15" x14ac:dyDescent="0.2">
      <c r="A171" s="79"/>
      <c r="B171" s="80"/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</row>
    <row r="172" spans="1:15" x14ac:dyDescent="0.2">
      <c r="A172" s="79"/>
      <c r="B172" s="80"/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</row>
    <row r="173" spans="1:15" x14ac:dyDescent="0.2">
      <c r="A173" s="79"/>
      <c r="B173" s="80"/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</row>
    <row r="174" spans="1:15" x14ac:dyDescent="0.2">
      <c r="A174" s="79"/>
      <c r="B174" s="80"/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</row>
    <row r="175" spans="1:15" x14ac:dyDescent="0.2">
      <c r="A175" s="79"/>
      <c r="B175" s="80"/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</row>
    <row r="176" spans="1:15" x14ac:dyDescent="0.2">
      <c r="A176" s="79"/>
      <c r="B176" s="80"/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</row>
    <row r="177" spans="1:15" x14ac:dyDescent="0.2">
      <c r="A177" s="79"/>
      <c r="B177" s="80"/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</row>
    <row r="178" spans="1:15" x14ac:dyDescent="0.2">
      <c r="A178" s="79"/>
      <c r="B178" s="80"/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</row>
    <row r="179" spans="1:15" x14ac:dyDescent="0.2">
      <c r="A179" s="79"/>
      <c r="B179" s="80"/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</row>
    <row r="180" spans="1:15" x14ac:dyDescent="0.2">
      <c r="A180" s="79"/>
      <c r="B180" s="80"/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</row>
    <row r="181" spans="1:15" x14ac:dyDescent="0.2">
      <c r="A181" s="79"/>
      <c r="B181" s="80"/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</row>
    <row r="182" spans="1:15" x14ac:dyDescent="0.2">
      <c r="A182" s="79"/>
      <c r="B182" s="80"/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</row>
    <row r="183" spans="1:15" x14ac:dyDescent="0.2">
      <c r="A183" s="79"/>
      <c r="B183" s="80"/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</row>
    <row r="184" spans="1:15" x14ac:dyDescent="0.2">
      <c r="A184" s="79"/>
      <c r="B184" s="80"/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</row>
    <row r="185" spans="1:15" x14ac:dyDescent="0.2">
      <c r="A185" s="79"/>
      <c r="B185" s="80"/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</row>
    <row r="186" spans="1:15" x14ac:dyDescent="0.2">
      <c r="A186" s="79"/>
      <c r="B186" s="80"/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  <row r="187" spans="1:15" x14ac:dyDescent="0.2">
      <c r="A187" s="79"/>
      <c r="B187" s="80"/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</row>
    <row r="188" spans="1:15" x14ac:dyDescent="0.2">
      <c r="A188" s="79"/>
      <c r="B188" s="80"/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</row>
    <row r="189" spans="1:15" x14ac:dyDescent="0.2">
      <c r="A189" s="79"/>
      <c r="B189" s="80"/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</row>
    <row r="190" spans="1:15" x14ac:dyDescent="0.2">
      <c r="A190" s="79"/>
      <c r="B190" s="80"/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</row>
    <row r="191" spans="1:15" x14ac:dyDescent="0.2">
      <c r="A191" s="79"/>
      <c r="B191" s="80"/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</row>
    <row r="192" spans="1:15" x14ac:dyDescent="0.2">
      <c r="A192" s="79"/>
      <c r="B192" s="80"/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</row>
    <row r="193" spans="1:15" x14ac:dyDescent="0.2">
      <c r="A193" s="79"/>
      <c r="B193" s="80"/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</row>
    <row r="194" spans="1:15" x14ac:dyDescent="0.2">
      <c r="A194" s="79"/>
      <c r="B194" s="80"/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</row>
    <row r="195" spans="1:15" x14ac:dyDescent="0.2">
      <c r="A195" s="79"/>
      <c r="B195" s="80"/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</row>
    <row r="196" spans="1:15" x14ac:dyDescent="0.2">
      <c r="A196" s="79"/>
      <c r="B196" s="80"/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</row>
    <row r="197" spans="1:15" x14ac:dyDescent="0.2">
      <c r="A197" s="79"/>
      <c r="B197" s="80"/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</row>
    <row r="198" spans="1:15" x14ac:dyDescent="0.2">
      <c r="A198" s="79"/>
      <c r="B198" s="80"/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</row>
    <row r="199" spans="1:15" x14ac:dyDescent="0.2">
      <c r="A199" s="79"/>
      <c r="B199" s="80"/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</row>
    <row r="200" spans="1:15" x14ac:dyDescent="0.2">
      <c r="A200" s="79"/>
      <c r="B200" s="80"/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</row>
    <row r="201" spans="1:15" x14ac:dyDescent="0.2">
      <c r="A201" s="79"/>
      <c r="B201" s="80"/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</row>
    <row r="202" spans="1:15" x14ac:dyDescent="0.2">
      <c r="A202" s="79"/>
      <c r="B202" s="80"/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</row>
    <row r="203" spans="1:15" x14ac:dyDescent="0.2">
      <c r="A203" s="79"/>
      <c r="B203" s="80"/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</row>
    <row r="204" spans="1:15" x14ac:dyDescent="0.2">
      <c r="A204" s="79"/>
      <c r="B204" s="80"/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</row>
    <row r="205" spans="1:15" x14ac:dyDescent="0.2">
      <c r="A205" s="79"/>
      <c r="B205" s="80"/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</row>
    <row r="206" spans="1:15" x14ac:dyDescent="0.2">
      <c r="A206" s="79"/>
      <c r="B206" s="80"/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1:15" x14ac:dyDescent="0.2">
      <c r="A207" s="79"/>
      <c r="B207" s="80"/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1:15" x14ac:dyDescent="0.2">
      <c r="A208" s="79"/>
      <c r="B208" s="80"/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</row>
    <row r="209" spans="1:15" x14ac:dyDescent="0.2">
      <c r="A209" s="79"/>
      <c r="B209" s="80"/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</row>
    <row r="210" spans="1:15" x14ac:dyDescent="0.2">
      <c r="A210" s="79"/>
      <c r="B210" s="80"/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</row>
    <row r="211" spans="1:15" x14ac:dyDescent="0.2">
      <c r="A211" s="79"/>
      <c r="B211" s="80"/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</row>
    <row r="212" spans="1:15" x14ac:dyDescent="0.2">
      <c r="A212" s="79"/>
      <c r="B212" s="80"/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</row>
    <row r="213" spans="1:15" x14ac:dyDescent="0.2">
      <c r="A213" s="79"/>
      <c r="B213" s="80"/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</row>
    <row r="214" spans="1:15" x14ac:dyDescent="0.2">
      <c r="A214" s="79"/>
      <c r="B214" s="80"/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</row>
    <row r="215" spans="1:15" x14ac:dyDescent="0.2">
      <c r="A215" s="79"/>
      <c r="B215" s="80"/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</row>
    <row r="216" spans="1:15" x14ac:dyDescent="0.2">
      <c r="A216" s="79"/>
      <c r="B216" s="80"/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</row>
    <row r="217" spans="1:15" x14ac:dyDescent="0.2">
      <c r="A217" s="79"/>
      <c r="B217" s="80"/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</row>
    <row r="218" spans="1:15" x14ac:dyDescent="0.2">
      <c r="A218" s="79"/>
      <c r="B218" s="80"/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</row>
    <row r="219" spans="1:15" x14ac:dyDescent="0.2">
      <c r="A219" s="79"/>
      <c r="B219" s="80"/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</row>
    <row r="220" spans="1:15" x14ac:dyDescent="0.2">
      <c r="A220" s="79"/>
      <c r="B220" s="80"/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</row>
    <row r="221" spans="1:15" x14ac:dyDescent="0.2">
      <c r="A221" s="79"/>
      <c r="B221" s="80"/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</row>
    <row r="222" spans="1:15" x14ac:dyDescent="0.2">
      <c r="A222" s="79"/>
      <c r="B222" s="80"/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</row>
    <row r="223" spans="1:15" x14ac:dyDescent="0.2">
      <c r="A223" s="79"/>
      <c r="B223" s="80"/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</row>
    <row r="224" spans="1:15" x14ac:dyDescent="0.2">
      <c r="A224" s="79"/>
      <c r="B224" s="80"/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</row>
    <row r="225" spans="1:15" x14ac:dyDescent="0.2">
      <c r="A225" s="79"/>
      <c r="B225" s="80"/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</row>
    <row r="226" spans="1:15" x14ac:dyDescent="0.2">
      <c r="A226" s="79"/>
      <c r="B226" s="80"/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</row>
    <row r="227" spans="1:15" x14ac:dyDescent="0.2">
      <c r="A227" s="79"/>
      <c r="B227" s="80"/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</row>
    <row r="228" spans="1:15" x14ac:dyDescent="0.2">
      <c r="A228" s="79"/>
      <c r="B228" s="80"/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</row>
    <row r="229" spans="1:15" x14ac:dyDescent="0.2">
      <c r="A229" s="79"/>
      <c r="B229" s="80"/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</row>
    <row r="230" spans="1:15" x14ac:dyDescent="0.2">
      <c r="A230" s="79"/>
      <c r="B230" s="80"/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</row>
    <row r="231" spans="1:15" x14ac:dyDescent="0.2">
      <c r="A231" s="79"/>
      <c r="B231" s="80"/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</row>
    <row r="232" spans="1:15" x14ac:dyDescent="0.2">
      <c r="A232" s="79"/>
      <c r="B232" s="80"/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</row>
    <row r="233" spans="1:15" x14ac:dyDescent="0.2">
      <c r="A233" s="79"/>
      <c r="B233" s="80"/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</row>
    <row r="234" spans="1:15" x14ac:dyDescent="0.2">
      <c r="A234" s="79"/>
      <c r="B234" s="80"/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</row>
    <row r="235" spans="1:15" x14ac:dyDescent="0.2">
      <c r="A235" s="79"/>
      <c r="B235" s="80"/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</row>
    <row r="236" spans="1:15" x14ac:dyDescent="0.2">
      <c r="A236" s="79"/>
      <c r="B236" s="80"/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</row>
    <row r="237" spans="1:15" x14ac:dyDescent="0.2">
      <c r="A237" s="79"/>
      <c r="B237" s="80"/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</row>
    <row r="238" spans="1:15" x14ac:dyDescent="0.2">
      <c r="A238" s="79"/>
      <c r="B238" s="80"/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</row>
    <row r="239" spans="1:15" x14ac:dyDescent="0.2">
      <c r="A239" s="79"/>
      <c r="B239" s="80"/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</row>
    <row r="240" spans="1:15" x14ac:dyDescent="0.2">
      <c r="A240" s="79"/>
      <c r="B240" s="80"/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</row>
    <row r="241" spans="1:15" x14ac:dyDescent="0.2">
      <c r="A241" s="79"/>
      <c r="B241" s="80"/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</row>
    <row r="242" spans="1:15" x14ac:dyDescent="0.2">
      <c r="A242" s="79"/>
      <c r="B242" s="80"/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</row>
    <row r="243" spans="1:15" x14ac:dyDescent="0.2">
      <c r="A243" s="79"/>
      <c r="B243" s="80"/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</row>
    <row r="244" spans="1:15" x14ac:dyDescent="0.2">
      <c r="A244" s="79"/>
      <c r="B244" s="80"/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</row>
    <row r="245" spans="1:15" x14ac:dyDescent="0.2">
      <c r="A245" s="79"/>
      <c r="B245" s="80"/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</row>
    <row r="246" spans="1:15" x14ac:dyDescent="0.2">
      <c r="A246" s="79"/>
      <c r="B246" s="80"/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</row>
    <row r="247" spans="1:15" x14ac:dyDescent="0.2">
      <c r="A247" s="79"/>
      <c r="B247" s="80"/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</row>
    <row r="248" spans="1:15" x14ac:dyDescent="0.2">
      <c r="A248" s="79"/>
      <c r="B248" s="80"/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</row>
    <row r="249" spans="1:15" x14ac:dyDescent="0.2">
      <c r="A249" s="79"/>
      <c r="B249" s="80"/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</row>
    <row r="250" spans="1:15" x14ac:dyDescent="0.2">
      <c r="A250" s="79"/>
      <c r="B250" s="80"/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</row>
    <row r="251" spans="1:15" x14ac:dyDescent="0.2">
      <c r="A251" s="79"/>
      <c r="B251" s="80"/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</row>
    <row r="252" spans="1:15" x14ac:dyDescent="0.2">
      <c r="A252" s="79"/>
      <c r="B252" s="80"/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</row>
    <row r="253" spans="1:15" x14ac:dyDescent="0.2">
      <c r="A253" s="79"/>
      <c r="B253" s="80"/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</row>
    <row r="254" spans="1:15" x14ac:dyDescent="0.2">
      <c r="A254" s="79"/>
      <c r="B254" s="80"/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</row>
    <row r="255" spans="1:15" x14ac:dyDescent="0.2">
      <c r="A255" s="79"/>
      <c r="B255" s="80"/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</row>
    <row r="256" spans="1:15" x14ac:dyDescent="0.2">
      <c r="A256" s="79"/>
      <c r="B256" s="80"/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</row>
    <row r="257" spans="2:15" x14ac:dyDescent="0.2">
      <c r="B257" s="80"/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</row>
    <row r="258" spans="2:15" x14ac:dyDescent="0.2">
      <c r="B258" s="80"/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</row>
    <row r="259" spans="2:15" x14ac:dyDescent="0.2">
      <c r="B259" s="80"/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</row>
    <row r="260" spans="2:15" x14ac:dyDescent="0.2">
      <c r="B260" s="80"/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</row>
    <row r="261" spans="2:15" x14ac:dyDescent="0.2">
      <c r="B261" s="80"/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</row>
    <row r="262" spans="2:15" x14ac:dyDescent="0.2">
      <c r="B262" s="80"/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</row>
    <row r="263" spans="2:15" x14ac:dyDescent="0.2">
      <c r="B263" s="80"/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</row>
    <row r="264" spans="2:15" x14ac:dyDescent="0.2">
      <c r="B264" s="80"/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</row>
    <row r="265" spans="2:15" x14ac:dyDescent="0.2">
      <c r="B265" s="80"/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</row>
    <row r="266" spans="2:15" x14ac:dyDescent="0.2">
      <c r="B266" s="80"/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</row>
    <row r="267" spans="2:15" x14ac:dyDescent="0.2">
      <c r="B267" s="80"/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</row>
    <row r="268" spans="2:15" x14ac:dyDescent="0.2">
      <c r="B268" s="80"/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</row>
    <row r="269" spans="2:15" x14ac:dyDescent="0.2">
      <c r="B269" s="80"/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</row>
    <row r="270" spans="2:15" x14ac:dyDescent="0.2">
      <c r="B270" s="80"/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</row>
    <row r="271" spans="2:15" x14ac:dyDescent="0.2">
      <c r="B271" s="80"/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</row>
    <row r="272" spans="2:15" x14ac:dyDescent="0.2">
      <c r="B272" s="80"/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</row>
    <row r="273" spans="2:15" x14ac:dyDescent="0.2">
      <c r="B273" s="80"/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</row>
    <row r="274" spans="2:15" x14ac:dyDescent="0.2">
      <c r="B274" s="80"/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</row>
    <row r="275" spans="2:15" x14ac:dyDescent="0.2">
      <c r="B275" s="80"/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</row>
    <row r="276" spans="2:15" x14ac:dyDescent="0.2">
      <c r="B276" s="80"/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</row>
    <row r="277" spans="2:15" x14ac:dyDescent="0.2">
      <c r="B277" s="80"/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</row>
    <row r="278" spans="2:15" x14ac:dyDescent="0.2">
      <c r="B278" s="80"/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</row>
    <row r="279" spans="2:15" x14ac:dyDescent="0.2">
      <c r="B279" s="80"/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</row>
    <row r="280" spans="2:15" x14ac:dyDescent="0.2">
      <c r="B280" s="80"/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</row>
    <row r="281" spans="2:15" x14ac:dyDescent="0.2">
      <c r="B281" s="80"/>
      <c r="C281" s="8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</row>
    <row r="282" spans="2:15" x14ac:dyDescent="0.2">
      <c r="B282" s="80"/>
      <c r="C282" s="8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</row>
    <row r="283" spans="2:15" x14ac:dyDescent="0.2">
      <c r="B283" s="80"/>
      <c r="C283" s="80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</row>
    <row r="284" spans="2:15" x14ac:dyDescent="0.2">
      <c r="B284" s="80"/>
      <c r="C284" s="80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</row>
    <row r="285" spans="2:15" x14ac:dyDescent="0.2">
      <c r="B285" s="80"/>
      <c r="C285" s="80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</row>
    <row r="286" spans="2:15" x14ac:dyDescent="0.2">
      <c r="B286" s="80"/>
      <c r="C286" s="80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</row>
    <row r="287" spans="2:15" x14ac:dyDescent="0.2">
      <c r="B287" s="80"/>
      <c r="C287" s="80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</row>
    <row r="288" spans="2:15" x14ac:dyDescent="0.2">
      <c r="B288" s="80"/>
      <c r="C288" s="80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</row>
    <row r="289" spans="2:15" x14ac:dyDescent="0.2">
      <c r="B289" s="80"/>
      <c r="C289" s="80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</row>
    <row r="290" spans="2:15" x14ac:dyDescent="0.2">
      <c r="B290" s="80"/>
      <c r="C290" s="80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</row>
    <row r="291" spans="2:15" x14ac:dyDescent="0.2">
      <c r="B291" s="80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</row>
    <row r="292" spans="2:15" x14ac:dyDescent="0.2">
      <c r="B292" s="80"/>
      <c r="C292" s="80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</row>
    <row r="293" spans="2:15" x14ac:dyDescent="0.2">
      <c r="B293" s="80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</row>
    <row r="294" spans="2:15" x14ac:dyDescent="0.2">
      <c r="B294" s="80"/>
      <c r="C294" s="80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</row>
    <row r="295" spans="2:15" x14ac:dyDescent="0.2">
      <c r="B295" s="80"/>
      <c r="C295" s="8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</row>
    <row r="296" spans="2:15" x14ac:dyDescent="0.2">
      <c r="B296" s="80"/>
      <c r="C296" s="8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</row>
    <row r="297" spans="2:15" x14ac:dyDescent="0.2">
      <c r="B297" s="80"/>
      <c r="C297" s="80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</row>
    <row r="298" spans="2:15" x14ac:dyDescent="0.2">
      <c r="B298" s="80"/>
      <c r="C298" s="80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</row>
    <row r="299" spans="2:15" x14ac:dyDescent="0.2">
      <c r="B299" s="80"/>
      <c r="C299" s="80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</row>
    <row r="300" spans="2:15" x14ac:dyDescent="0.2">
      <c r="B300" s="80"/>
      <c r="C300" s="80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</row>
    <row r="301" spans="2:15" x14ac:dyDescent="0.2">
      <c r="B301" s="80"/>
      <c r="C301" s="80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</row>
    <row r="302" spans="2:15" x14ac:dyDescent="0.2">
      <c r="B302" s="80"/>
      <c r="C302" s="80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</row>
    <row r="303" spans="2:15" x14ac:dyDescent="0.2">
      <c r="B303" s="80"/>
      <c r="C303" s="80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</row>
    <row r="304" spans="2:15" x14ac:dyDescent="0.2">
      <c r="B304" s="80"/>
      <c r="C304" s="80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</row>
    <row r="305" spans="2:15" x14ac:dyDescent="0.2">
      <c r="B305" s="80"/>
      <c r="C305" s="80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</row>
    <row r="306" spans="2:15" x14ac:dyDescent="0.2">
      <c r="B306" s="80"/>
      <c r="C306" s="80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</row>
    <row r="307" spans="2:15" x14ac:dyDescent="0.2">
      <c r="B307" s="80"/>
      <c r="C307" s="80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</row>
    <row r="308" spans="2:15" x14ac:dyDescent="0.2">
      <c r="B308" s="80"/>
      <c r="C308" s="80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</row>
    <row r="309" spans="2:15" x14ac:dyDescent="0.2">
      <c r="B309" s="80"/>
      <c r="C309" s="80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</row>
    <row r="310" spans="2:15" x14ac:dyDescent="0.2">
      <c r="B310" s="80"/>
      <c r="C310" s="80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</row>
    <row r="311" spans="2:15" x14ac:dyDescent="0.2">
      <c r="B311" s="80"/>
      <c r="C311" s="80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</row>
    <row r="312" spans="2:15" x14ac:dyDescent="0.2">
      <c r="B312" s="80"/>
      <c r="C312" s="80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</row>
    <row r="313" spans="2:15" x14ac:dyDescent="0.2">
      <c r="B313" s="80"/>
      <c r="C313" s="80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</row>
    <row r="314" spans="2:15" x14ac:dyDescent="0.2">
      <c r="B314" s="80"/>
      <c r="C314" s="80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</row>
    <row r="315" spans="2:15" x14ac:dyDescent="0.2">
      <c r="B315" s="80"/>
      <c r="C315" s="80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</row>
    <row r="316" spans="2:15" x14ac:dyDescent="0.2">
      <c r="B316" s="80"/>
      <c r="C316" s="80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</row>
    <row r="317" spans="2:15" x14ac:dyDescent="0.2">
      <c r="B317" s="80"/>
      <c r="C317" s="80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</row>
    <row r="318" spans="2:15" x14ac:dyDescent="0.2">
      <c r="B318" s="80"/>
      <c r="C318" s="80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</row>
    <row r="319" spans="2:15" x14ac:dyDescent="0.2">
      <c r="B319" s="80"/>
      <c r="C319" s="80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</row>
    <row r="320" spans="2:15" x14ac:dyDescent="0.2">
      <c r="B320" s="80"/>
      <c r="C320" s="80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</row>
    <row r="321" spans="2:15" x14ac:dyDescent="0.2">
      <c r="B321" s="80"/>
      <c r="C321" s="80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</row>
    <row r="322" spans="2:15" x14ac:dyDescent="0.2">
      <c r="B322" s="80"/>
      <c r="C322" s="80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</row>
    <row r="323" spans="2:15" x14ac:dyDescent="0.2">
      <c r="B323" s="80"/>
      <c r="C323" s="80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</row>
    <row r="324" spans="2:15" x14ac:dyDescent="0.2">
      <c r="B324" s="80"/>
      <c r="C324" s="80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</row>
    <row r="325" spans="2:15" x14ac:dyDescent="0.2">
      <c r="B325" s="80"/>
      <c r="C325" s="80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</row>
    <row r="326" spans="2:15" x14ac:dyDescent="0.2">
      <c r="B326" s="80"/>
      <c r="C326" s="80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</row>
    <row r="327" spans="2:15" x14ac:dyDescent="0.2">
      <c r="B327" s="80"/>
      <c r="C327" s="80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</row>
    <row r="328" spans="2:15" x14ac:dyDescent="0.2">
      <c r="B328" s="80"/>
      <c r="C328" s="80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</row>
    <row r="329" spans="2:15" x14ac:dyDescent="0.2">
      <c r="B329" s="80"/>
      <c r="C329" s="80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</row>
    <row r="330" spans="2:15" x14ac:dyDescent="0.2">
      <c r="B330" s="80"/>
      <c r="C330" s="80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</row>
    <row r="331" spans="2:15" x14ac:dyDescent="0.2">
      <c r="B331" s="80"/>
      <c r="C331" s="80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</row>
    <row r="332" spans="2:15" x14ac:dyDescent="0.2">
      <c r="B332" s="80"/>
      <c r="C332" s="80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</row>
    <row r="333" spans="2:15" x14ac:dyDescent="0.2">
      <c r="B333" s="80"/>
      <c r="C333" s="80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</row>
    <row r="334" spans="2:15" x14ac:dyDescent="0.2">
      <c r="B334" s="80"/>
      <c r="C334" s="80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</row>
    <row r="335" spans="2:15" x14ac:dyDescent="0.2">
      <c r="B335" s="80"/>
      <c r="C335" s="80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</row>
    <row r="336" spans="2:15" x14ac:dyDescent="0.2">
      <c r="B336" s="80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</row>
    <row r="337" spans="2:15" x14ac:dyDescent="0.2">
      <c r="B337" s="80"/>
      <c r="C337" s="80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</row>
    <row r="338" spans="2:15" x14ac:dyDescent="0.2">
      <c r="B338" s="80"/>
      <c r="C338" s="80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</row>
    <row r="339" spans="2:15" x14ac:dyDescent="0.2">
      <c r="B339" s="80"/>
      <c r="C339" s="80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</row>
    <row r="340" spans="2:15" x14ac:dyDescent="0.2">
      <c r="B340" s="80"/>
      <c r="C340" s="80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</row>
    <row r="341" spans="2:15" x14ac:dyDescent="0.2">
      <c r="B341" s="80"/>
      <c r="C341" s="80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</row>
    <row r="342" spans="2:15" x14ac:dyDescent="0.2">
      <c r="B342" s="80"/>
      <c r="C342" s="80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</row>
    <row r="343" spans="2:15" x14ac:dyDescent="0.2">
      <c r="B343" s="80"/>
      <c r="C343" s="80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</row>
    <row r="344" spans="2:15" x14ac:dyDescent="0.2">
      <c r="B344" s="80"/>
      <c r="C344" s="80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</row>
    <row r="345" spans="2:15" x14ac:dyDescent="0.2">
      <c r="B345" s="80"/>
      <c r="C345" s="80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</row>
    <row r="346" spans="2:15" x14ac:dyDescent="0.2">
      <c r="B346" s="80"/>
      <c r="C346" s="80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</row>
    <row r="347" spans="2:15" x14ac:dyDescent="0.2">
      <c r="B347" s="80"/>
      <c r="C347" s="80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</row>
    <row r="348" spans="2:15" x14ac:dyDescent="0.2">
      <c r="B348" s="80"/>
      <c r="C348" s="80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</row>
    <row r="349" spans="2:15" x14ac:dyDescent="0.2">
      <c r="B349" s="80"/>
      <c r="C349" s="80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</row>
    <row r="350" spans="2:15" x14ac:dyDescent="0.2">
      <c r="B350" s="80"/>
      <c r="C350" s="80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</row>
    <row r="351" spans="2:15" x14ac:dyDescent="0.2">
      <c r="B351" s="80"/>
      <c r="C351" s="80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</row>
    <row r="352" spans="2:15" x14ac:dyDescent="0.2">
      <c r="B352" s="80"/>
      <c r="C352" s="80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</row>
    <row r="353" spans="2:15" x14ac:dyDescent="0.2">
      <c r="B353" s="80"/>
      <c r="C353" s="80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</row>
    <row r="354" spans="2:15" x14ac:dyDescent="0.2">
      <c r="B354" s="80"/>
      <c r="C354" s="80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</row>
    <row r="355" spans="2:15" x14ac:dyDescent="0.2">
      <c r="B355" s="80"/>
      <c r="C355" s="80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</row>
    <row r="356" spans="2:15" x14ac:dyDescent="0.2">
      <c r="B356" s="80"/>
      <c r="C356" s="80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</row>
    <row r="357" spans="2:15" x14ac:dyDescent="0.2">
      <c r="B357" s="80"/>
      <c r="C357" s="80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</row>
    <row r="358" spans="2:15" x14ac:dyDescent="0.2">
      <c r="B358" s="80"/>
      <c r="C358" s="80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</row>
    <row r="359" spans="2:15" x14ac:dyDescent="0.2">
      <c r="B359" s="80"/>
      <c r="C359" s="80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</row>
    <row r="360" spans="2:15" x14ac:dyDescent="0.2">
      <c r="B360" s="80"/>
      <c r="C360" s="80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</row>
    <row r="361" spans="2:15" x14ac:dyDescent="0.2">
      <c r="B361" s="80"/>
      <c r="C361" s="80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</row>
    <row r="362" spans="2:15" x14ac:dyDescent="0.2">
      <c r="B362" s="80"/>
      <c r="C362" s="80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</row>
    <row r="363" spans="2:15" x14ac:dyDescent="0.2">
      <c r="B363" s="80"/>
      <c r="C363" s="80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</row>
    <row r="364" spans="2:15" x14ac:dyDescent="0.2">
      <c r="B364" s="80"/>
      <c r="C364" s="80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</row>
    <row r="365" spans="2:15" x14ac:dyDescent="0.2">
      <c r="B365" s="80"/>
      <c r="C365" s="80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</row>
    <row r="366" spans="2:15" x14ac:dyDescent="0.2">
      <c r="B366" s="80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</row>
    <row r="367" spans="2:15" x14ac:dyDescent="0.2">
      <c r="B367" s="80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</row>
    <row r="368" spans="2:15" x14ac:dyDescent="0.2">
      <c r="B368" s="80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</row>
    <row r="369" spans="2:15" x14ac:dyDescent="0.2">
      <c r="B369" s="80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</row>
    <row r="370" spans="2:15" x14ac:dyDescent="0.2">
      <c r="B370" s="80"/>
      <c r="C370" s="80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</row>
    <row r="371" spans="2:15" x14ac:dyDescent="0.2">
      <c r="B371" s="80"/>
      <c r="C371" s="80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</row>
    <row r="372" spans="2:15" x14ac:dyDescent="0.2">
      <c r="B372" s="80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</row>
    <row r="373" spans="2:15" x14ac:dyDescent="0.2">
      <c r="B373" s="80"/>
      <c r="C373" s="80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</row>
    <row r="374" spans="2:15" x14ac:dyDescent="0.2">
      <c r="B374" s="80"/>
      <c r="C374" s="80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</row>
    <row r="375" spans="2:15" x14ac:dyDescent="0.2">
      <c r="B375" s="80"/>
      <c r="C375" s="80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</row>
    <row r="376" spans="2:15" x14ac:dyDescent="0.2">
      <c r="B376" s="80"/>
      <c r="C376" s="80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</row>
    <row r="377" spans="2:15" x14ac:dyDescent="0.2">
      <c r="B377" s="80"/>
      <c r="C377" s="80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</row>
    <row r="378" spans="2:15" x14ac:dyDescent="0.2">
      <c r="B378" s="80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</row>
    <row r="379" spans="2:15" x14ac:dyDescent="0.2">
      <c r="B379" s="80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</row>
    <row r="380" spans="2:15" x14ac:dyDescent="0.2">
      <c r="B380" s="80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</row>
    <row r="381" spans="2:15" x14ac:dyDescent="0.2">
      <c r="B381" s="80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</row>
    <row r="382" spans="2:15" x14ac:dyDescent="0.2">
      <c r="B382" s="80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</row>
    <row r="383" spans="2:15" x14ac:dyDescent="0.2">
      <c r="B383" s="80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</row>
    <row r="384" spans="2:15" x14ac:dyDescent="0.2">
      <c r="B384" s="80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</row>
    <row r="385" spans="2:15" x14ac:dyDescent="0.2">
      <c r="B385" s="80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</row>
    <row r="386" spans="2:15" x14ac:dyDescent="0.2">
      <c r="B386" s="80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</row>
    <row r="387" spans="2:15" x14ac:dyDescent="0.2">
      <c r="B387" s="80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</row>
    <row r="388" spans="2:15" x14ac:dyDescent="0.2">
      <c r="B388" s="80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</row>
    <row r="389" spans="2:15" x14ac:dyDescent="0.2">
      <c r="B389" s="80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</row>
    <row r="390" spans="2:15" x14ac:dyDescent="0.2">
      <c r="B390" s="80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</row>
    <row r="391" spans="2:15" x14ac:dyDescent="0.2">
      <c r="B391" s="80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</row>
    <row r="392" spans="2:15" x14ac:dyDescent="0.2">
      <c r="B392" s="80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</row>
    <row r="393" spans="2:15" x14ac:dyDescent="0.2">
      <c r="B393" s="80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</row>
    <row r="394" spans="2:15" x14ac:dyDescent="0.2">
      <c r="B394" s="80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</row>
    <row r="395" spans="2:15" x14ac:dyDescent="0.2">
      <c r="B395" s="80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</row>
    <row r="396" spans="2:15" x14ac:dyDescent="0.2">
      <c r="B396" s="80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</row>
    <row r="397" spans="2:15" x14ac:dyDescent="0.2">
      <c r="B397" s="80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</row>
    <row r="398" spans="2:15" x14ac:dyDescent="0.2">
      <c r="B398" s="80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</row>
    <row r="399" spans="2:15" x14ac:dyDescent="0.2">
      <c r="B399" s="80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</row>
    <row r="400" spans="2:15" x14ac:dyDescent="0.2">
      <c r="B400" s="80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</row>
    <row r="401" spans="2:15" x14ac:dyDescent="0.2">
      <c r="B401" s="80"/>
      <c r="C401" s="80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</row>
    <row r="402" spans="2:15" x14ac:dyDescent="0.2">
      <c r="B402" s="80"/>
      <c r="C402" s="80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</row>
    <row r="403" spans="2:15" x14ac:dyDescent="0.2">
      <c r="B403" s="80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</row>
    <row r="404" spans="2:15" x14ac:dyDescent="0.2">
      <c r="B404" s="80"/>
      <c r="C404" s="80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</row>
    <row r="405" spans="2:15" x14ac:dyDescent="0.2">
      <c r="B405" s="80"/>
      <c r="C405" s="80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</row>
    <row r="406" spans="2:15" x14ac:dyDescent="0.2">
      <c r="B406" s="80"/>
      <c r="C406" s="80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</row>
    <row r="407" spans="2:15" x14ac:dyDescent="0.2">
      <c r="B407" s="80"/>
      <c r="C407" s="80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</row>
    <row r="408" spans="2:15" x14ac:dyDescent="0.2">
      <c r="B408" s="80"/>
      <c r="C408" s="80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</row>
    <row r="409" spans="2:15" x14ac:dyDescent="0.2">
      <c r="B409" s="80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</row>
    <row r="410" spans="2:15" x14ac:dyDescent="0.2">
      <c r="B410" s="80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</row>
    <row r="411" spans="2:15" x14ac:dyDescent="0.2">
      <c r="B411" s="80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</row>
    <row r="412" spans="2:15" x14ac:dyDescent="0.2">
      <c r="B412" s="80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</row>
    <row r="413" spans="2:15" x14ac:dyDescent="0.2">
      <c r="B413" s="80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</row>
    <row r="414" spans="2:15" x14ac:dyDescent="0.2">
      <c r="B414" s="80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</row>
    <row r="415" spans="2:15" x14ac:dyDescent="0.2">
      <c r="B415" s="80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</row>
    <row r="416" spans="2:15" x14ac:dyDescent="0.2">
      <c r="B416" s="80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</row>
    <row r="417" spans="2:15" x14ac:dyDescent="0.2">
      <c r="B417" s="80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</row>
    <row r="418" spans="2:15" x14ac:dyDescent="0.2">
      <c r="B418" s="80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</row>
    <row r="419" spans="2:15" x14ac:dyDescent="0.2">
      <c r="B419" s="80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</row>
    <row r="420" spans="2:15" x14ac:dyDescent="0.2">
      <c r="B420" s="80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</row>
    <row r="421" spans="2:15" x14ac:dyDescent="0.2">
      <c r="B421" s="80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</row>
    <row r="422" spans="2:15" x14ac:dyDescent="0.2">
      <c r="B422" s="80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</row>
    <row r="423" spans="2:15" x14ac:dyDescent="0.2">
      <c r="B423" s="80"/>
      <c r="C423" s="80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</row>
    <row r="424" spans="2:15" x14ac:dyDescent="0.2">
      <c r="B424" s="80"/>
      <c r="C424" s="80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</row>
    <row r="425" spans="2:15" x14ac:dyDescent="0.2">
      <c r="B425" s="80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</row>
    <row r="426" spans="2:15" x14ac:dyDescent="0.2">
      <c r="B426" s="80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</row>
    <row r="427" spans="2:15" x14ac:dyDescent="0.2">
      <c r="B427" s="80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</row>
    <row r="428" spans="2:15" x14ac:dyDescent="0.2">
      <c r="B428" s="80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</row>
    <row r="429" spans="2:15" x14ac:dyDescent="0.2">
      <c r="B429" s="80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</row>
    <row r="430" spans="2:15" x14ac:dyDescent="0.2">
      <c r="B430" s="80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</row>
    <row r="431" spans="2:15" x14ac:dyDescent="0.2">
      <c r="B431" s="80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</row>
    <row r="432" spans="2:15" x14ac:dyDescent="0.2">
      <c r="B432" s="80"/>
      <c r="C432" s="80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</row>
    <row r="433" spans="2:15" x14ac:dyDescent="0.2">
      <c r="B433" s="80"/>
      <c r="C433" s="80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</row>
    <row r="434" spans="2:15" x14ac:dyDescent="0.2">
      <c r="B434" s="80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</row>
    <row r="435" spans="2:15" x14ac:dyDescent="0.2">
      <c r="B435" s="80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</row>
    <row r="436" spans="2:15" x14ac:dyDescent="0.2">
      <c r="B436" s="80"/>
      <c r="C436" s="80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</row>
    <row r="437" spans="2:15" x14ac:dyDescent="0.2">
      <c r="B437" s="80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</row>
    <row r="438" spans="2:15" x14ac:dyDescent="0.2">
      <c r="B438" s="80"/>
      <c r="C438" s="80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</row>
    <row r="439" spans="2:15" x14ac:dyDescent="0.2">
      <c r="B439" s="80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</row>
    <row r="440" spans="2:15" x14ac:dyDescent="0.2">
      <c r="B440" s="80"/>
      <c r="C440" s="80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</row>
    <row r="441" spans="2:15" x14ac:dyDescent="0.2">
      <c r="B441" s="80"/>
      <c r="C441" s="80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</row>
    <row r="442" spans="2:15" x14ac:dyDescent="0.2">
      <c r="B442" s="80"/>
      <c r="C442" s="80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</row>
    <row r="443" spans="2:15" x14ac:dyDescent="0.2">
      <c r="B443" s="80"/>
      <c r="C443" s="80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</row>
    <row r="444" spans="2:15" x14ac:dyDescent="0.2">
      <c r="B444" s="80"/>
      <c r="C444" s="80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</row>
    <row r="445" spans="2:15" x14ac:dyDescent="0.2">
      <c r="B445" s="80"/>
      <c r="C445" s="80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</row>
    <row r="446" spans="2:15" x14ac:dyDescent="0.2">
      <c r="B446" s="80"/>
      <c r="C446" s="80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</row>
    <row r="447" spans="2:15" x14ac:dyDescent="0.2">
      <c r="B447" s="80"/>
      <c r="C447" s="80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</row>
    <row r="448" spans="2:15" x14ac:dyDescent="0.2">
      <c r="B448" s="80"/>
      <c r="C448" s="80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</row>
    <row r="449" spans="2:15" x14ac:dyDescent="0.2">
      <c r="B449" s="80"/>
      <c r="C449" s="80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</row>
    <row r="450" spans="2:15" x14ac:dyDescent="0.2">
      <c r="B450" s="80"/>
      <c r="C450" s="80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</row>
    <row r="451" spans="2:15" x14ac:dyDescent="0.2">
      <c r="B451" s="80"/>
      <c r="C451" s="80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</row>
    <row r="452" spans="2:15" x14ac:dyDescent="0.2">
      <c r="B452" s="80"/>
      <c r="C452" s="80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</row>
    <row r="453" spans="2:15" x14ac:dyDescent="0.2">
      <c r="B453" s="80"/>
      <c r="C453" s="80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</row>
    <row r="454" spans="2:15" x14ac:dyDescent="0.2">
      <c r="B454" s="80"/>
      <c r="C454" s="80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</row>
    <row r="455" spans="2:15" x14ac:dyDescent="0.2">
      <c r="B455" s="80"/>
      <c r="C455" s="80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</row>
    <row r="456" spans="2:15" x14ac:dyDescent="0.2">
      <c r="B456" s="80"/>
      <c r="C456" s="80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</row>
    <row r="457" spans="2:15" x14ac:dyDescent="0.2">
      <c r="B457" s="80"/>
      <c r="C457" s="80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</row>
    <row r="458" spans="2:15" x14ac:dyDescent="0.2">
      <c r="B458" s="80"/>
      <c r="C458" s="80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</row>
    <row r="459" spans="2:15" x14ac:dyDescent="0.2">
      <c r="B459" s="80"/>
      <c r="C459" s="80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</row>
    <row r="460" spans="2:15" x14ac:dyDescent="0.2">
      <c r="B460" s="80"/>
      <c r="C460" s="80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</row>
    <row r="461" spans="2:15" x14ac:dyDescent="0.2">
      <c r="B461" s="80"/>
      <c r="C461" s="80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</row>
    <row r="462" spans="2:15" x14ac:dyDescent="0.2">
      <c r="B462" s="80"/>
      <c r="C462" s="80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</row>
    <row r="463" spans="2:15" x14ac:dyDescent="0.2">
      <c r="B463" s="80"/>
      <c r="C463" s="80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</row>
    <row r="464" spans="2:15" x14ac:dyDescent="0.2">
      <c r="B464" s="80"/>
      <c r="C464" s="80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</row>
    <row r="465" spans="2:15" x14ac:dyDescent="0.2">
      <c r="B465" s="80"/>
      <c r="C465" s="80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</row>
    <row r="466" spans="2:15" x14ac:dyDescent="0.2">
      <c r="B466" s="80"/>
      <c r="C466" s="80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</row>
    <row r="467" spans="2:15" x14ac:dyDescent="0.2">
      <c r="B467" s="80"/>
      <c r="C467" s="80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</row>
    <row r="468" spans="2:15" x14ac:dyDescent="0.2">
      <c r="B468" s="80"/>
      <c r="C468" s="80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</row>
    <row r="469" spans="2:15" x14ac:dyDescent="0.2">
      <c r="B469" s="80"/>
      <c r="C469" s="80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</row>
    <row r="470" spans="2:15" x14ac:dyDescent="0.2">
      <c r="B470" s="80"/>
      <c r="C470" s="80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</row>
    <row r="471" spans="2:15" x14ac:dyDescent="0.2">
      <c r="B471" s="80"/>
      <c r="C471" s="80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</row>
    <row r="472" spans="2:15" x14ac:dyDescent="0.2">
      <c r="B472" s="80"/>
      <c r="C472" s="80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</row>
    <row r="473" spans="2:15" x14ac:dyDescent="0.2">
      <c r="B473" s="80"/>
      <c r="C473" s="80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</row>
    <row r="474" spans="2:15" x14ac:dyDescent="0.2">
      <c r="B474" s="80"/>
      <c r="C474" s="80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</row>
    <row r="475" spans="2:15" x14ac:dyDescent="0.2">
      <c r="B475" s="80"/>
      <c r="C475" s="80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</row>
    <row r="476" spans="2:15" x14ac:dyDescent="0.2">
      <c r="B476" s="80"/>
      <c r="C476" s="80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</row>
    <row r="477" spans="2:15" x14ac:dyDescent="0.2">
      <c r="B477" s="80"/>
      <c r="C477" s="80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</row>
    <row r="478" spans="2:15" x14ac:dyDescent="0.2">
      <c r="B478" s="80"/>
      <c r="C478" s="80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</row>
    <row r="479" spans="2:15" x14ac:dyDescent="0.2">
      <c r="B479" s="80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</row>
    <row r="480" spans="2:15" x14ac:dyDescent="0.2">
      <c r="B480" s="80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</row>
    <row r="481" spans="2:15" x14ac:dyDescent="0.2">
      <c r="B481" s="80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</row>
    <row r="482" spans="2:15" x14ac:dyDescent="0.2">
      <c r="B482" s="80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</row>
    <row r="483" spans="2:15" x14ac:dyDescent="0.2">
      <c r="B483" s="80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</row>
    <row r="484" spans="2:15" x14ac:dyDescent="0.2">
      <c r="B484" s="80"/>
      <c r="C484" s="80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</row>
    <row r="485" spans="2:15" x14ac:dyDescent="0.2">
      <c r="B485" s="80"/>
      <c r="C485" s="80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</row>
    <row r="486" spans="2:15" x14ac:dyDescent="0.2">
      <c r="B486" s="80"/>
      <c r="C486" s="80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</row>
    <row r="487" spans="2:15" x14ac:dyDescent="0.2">
      <c r="B487" s="80"/>
      <c r="C487" s="80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</row>
    <row r="488" spans="2:15" x14ac:dyDescent="0.2">
      <c r="B488" s="80"/>
      <c r="C488" s="80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</row>
    <row r="489" spans="2:15" x14ac:dyDescent="0.2">
      <c r="B489" s="80"/>
      <c r="C489" s="80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</row>
    <row r="490" spans="2:15" x14ac:dyDescent="0.2">
      <c r="B490" s="80"/>
      <c r="C490" s="80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</row>
    <row r="491" spans="2:15" x14ac:dyDescent="0.2">
      <c r="B491" s="80"/>
      <c r="C491" s="80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</row>
    <row r="492" spans="2:15" x14ac:dyDescent="0.2">
      <c r="B492" s="80"/>
      <c r="C492" s="80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</row>
    <row r="493" spans="2:15" x14ac:dyDescent="0.2">
      <c r="B493" s="80"/>
      <c r="C493" s="80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</row>
    <row r="494" spans="2:15" x14ac:dyDescent="0.2">
      <c r="B494" s="80"/>
      <c r="C494" s="80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</row>
    <row r="495" spans="2:15" x14ac:dyDescent="0.2">
      <c r="B495" s="80"/>
      <c r="C495" s="80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</row>
    <row r="496" spans="2:15" x14ac:dyDescent="0.2">
      <c r="B496" s="80"/>
      <c r="C496" s="80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</row>
    <row r="497" spans="2:15" x14ac:dyDescent="0.2">
      <c r="B497" s="80"/>
      <c r="C497" s="80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</row>
    <row r="498" spans="2:15" x14ac:dyDescent="0.2">
      <c r="B498" s="80"/>
      <c r="C498" s="80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</row>
    <row r="499" spans="2:15" x14ac:dyDescent="0.2">
      <c r="B499" s="80"/>
      <c r="C499" s="80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</row>
    <row r="500" spans="2:15" x14ac:dyDescent="0.2">
      <c r="B500" s="80"/>
      <c r="C500" s="80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</row>
    <row r="501" spans="2:15" x14ac:dyDescent="0.2">
      <c r="B501" s="80"/>
      <c r="C501" s="80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</row>
    <row r="502" spans="2:15" x14ac:dyDescent="0.2">
      <c r="B502" s="80"/>
      <c r="C502" s="80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</row>
    <row r="503" spans="2:15" x14ac:dyDescent="0.2">
      <c r="B503" s="80"/>
      <c r="C503" s="80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</row>
    <row r="504" spans="2:15" x14ac:dyDescent="0.2">
      <c r="B504" s="80"/>
      <c r="C504" s="80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</row>
    <row r="505" spans="2:15" x14ac:dyDescent="0.2">
      <c r="B505" s="80"/>
      <c r="C505" s="80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</row>
    <row r="506" spans="2:15" x14ac:dyDescent="0.2">
      <c r="B506" s="80"/>
      <c r="C506" s="80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</row>
    <row r="507" spans="2:15" x14ac:dyDescent="0.2">
      <c r="B507" s="80"/>
      <c r="C507" s="80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</row>
    <row r="508" spans="2:15" x14ac:dyDescent="0.2">
      <c r="B508" s="80"/>
      <c r="C508" s="80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</row>
    <row r="509" spans="2:15" x14ac:dyDescent="0.2">
      <c r="B509" s="80"/>
      <c r="C509" s="80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</row>
    <row r="510" spans="2:15" x14ac:dyDescent="0.2">
      <c r="B510" s="80"/>
      <c r="C510" s="80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</row>
    <row r="511" spans="2:15" x14ac:dyDescent="0.2">
      <c r="B511" s="80"/>
      <c r="C511" s="80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</row>
    <row r="512" spans="2:15" x14ac:dyDescent="0.2">
      <c r="B512" s="80"/>
      <c r="C512" s="80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</row>
    <row r="513" spans="2:15" x14ac:dyDescent="0.2">
      <c r="B513" s="80"/>
      <c r="C513" s="80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</row>
    <row r="514" spans="2:15" x14ac:dyDescent="0.2">
      <c r="B514" s="80"/>
      <c r="C514" s="80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</row>
    <row r="515" spans="2:15" x14ac:dyDescent="0.2">
      <c r="B515" s="80"/>
      <c r="C515" s="80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</row>
    <row r="516" spans="2:15" x14ac:dyDescent="0.2">
      <c r="B516" s="80"/>
      <c r="C516" s="80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</row>
    <row r="517" spans="2:15" x14ac:dyDescent="0.2">
      <c r="B517" s="80"/>
      <c r="C517" s="80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</row>
    <row r="518" spans="2:15" x14ac:dyDescent="0.2">
      <c r="B518" s="80"/>
      <c r="C518" s="80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</row>
    <row r="519" spans="2:15" x14ac:dyDescent="0.2">
      <c r="B519" s="80"/>
      <c r="C519" s="80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</row>
    <row r="520" spans="2:15" x14ac:dyDescent="0.2">
      <c r="B520" s="80"/>
      <c r="C520" s="80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</row>
    <row r="521" spans="2:15" x14ac:dyDescent="0.2">
      <c r="B521" s="80"/>
      <c r="C521" s="80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</row>
    <row r="522" spans="2:15" x14ac:dyDescent="0.2">
      <c r="B522" s="80"/>
      <c r="C522" s="80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</row>
    <row r="523" spans="2:15" x14ac:dyDescent="0.2">
      <c r="B523" s="80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</row>
    <row r="524" spans="2:15" x14ac:dyDescent="0.2">
      <c r="B524" s="80"/>
      <c r="C524" s="80"/>
    </row>
    <row r="525" spans="2:15" x14ac:dyDescent="0.2">
      <c r="B525" s="80"/>
      <c r="C525" s="80"/>
    </row>
    <row r="526" spans="2:15" x14ac:dyDescent="0.2">
      <c r="B526" s="80"/>
      <c r="C526" s="80"/>
    </row>
    <row r="527" spans="2:15" x14ac:dyDescent="0.2">
      <c r="B527" s="80"/>
      <c r="C527" s="80"/>
    </row>
    <row r="528" spans="2:15" x14ac:dyDescent="0.2">
      <c r="B528" s="80"/>
      <c r="C528" s="80"/>
    </row>
    <row r="529" spans="2:3" x14ac:dyDescent="0.2">
      <c r="B529" s="80"/>
      <c r="C529" s="80"/>
    </row>
    <row r="530" spans="2:3" x14ac:dyDescent="0.2">
      <c r="B530" s="80"/>
      <c r="C530" s="80"/>
    </row>
    <row r="531" spans="2:3" x14ac:dyDescent="0.2">
      <c r="B531" s="80"/>
      <c r="C531" s="80"/>
    </row>
    <row r="532" spans="2:3" x14ac:dyDescent="0.2">
      <c r="B532" s="80"/>
      <c r="C532" s="80"/>
    </row>
    <row r="533" spans="2:3" x14ac:dyDescent="0.2">
      <c r="B533" s="80"/>
      <c r="C533" s="80"/>
    </row>
    <row r="534" spans="2:3" x14ac:dyDescent="0.2">
      <c r="B534" s="80"/>
      <c r="C534" s="80"/>
    </row>
    <row r="535" spans="2:3" x14ac:dyDescent="0.2">
      <c r="B535" s="80"/>
      <c r="C535" s="80"/>
    </row>
    <row r="536" spans="2:3" x14ac:dyDescent="0.2">
      <c r="B536" s="80"/>
      <c r="C536" s="80"/>
    </row>
    <row r="537" spans="2:3" x14ac:dyDescent="0.2">
      <c r="B537" s="80"/>
      <c r="C537" s="80"/>
    </row>
    <row r="538" spans="2:3" x14ac:dyDescent="0.2">
      <c r="B538" s="80"/>
      <c r="C538" s="80"/>
    </row>
    <row r="539" spans="2:3" x14ac:dyDescent="0.2">
      <c r="B539" s="80"/>
      <c r="C539" s="80"/>
    </row>
    <row r="540" spans="2:3" x14ac:dyDescent="0.2">
      <c r="B540" s="80"/>
      <c r="C540" s="80"/>
    </row>
    <row r="541" spans="2:3" x14ac:dyDescent="0.2">
      <c r="B541" s="80"/>
      <c r="C541" s="80"/>
    </row>
    <row r="542" spans="2:3" x14ac:dyDescent="0.2">
      <c r="B542" s="80"/>
      <c r="C542" s="80"/>
    </row>
    <row r="543" spans="2:3" x14ac:dyDescent="0.2">
      <c r="B543" s="80"/>
      <c r="C543" s="80"/>
    </row>
    <row r="544" spans="2:3" x14ac:dyDescent="0.2">
      <c r="B544" s="80"/>
      <c r="C544" s="80"/>
    </row>
    <row r="545" spans="2:3" x14ac:dyDescent="0.2">
      <c r="B545" s="80"/>
      <c r="C545" s="80"/>
    </row>
    <row r="546" spans="2:3" x14ac:dyDescent="0.2">
      <c r="B546" s="80"/>
      <c r="C546" s="80"/>
    </row>
    <row r="547" spans="2:3" x14ac:dyDescent="0.2">
      <c r="B547" s="80"/>
      <c r="C547" s="80"/>
    </row>
    <row r="548" spans="2:3" x14ac:dyDescent="0.2">
      <c r="B548" s="80"/>
      <c r="C548" s="80"/>
    </row>
    <row r="549" spans="2:3" x14ac:dyDescent="0.2">
      <c r="B549" s="80"/>
      <c r="C549" s="80"/>
    </row>
    <row r="550" spans="2:3" x14ac:dyDescent="0.2">
      <c r="B550" s="80"/>
      <c r="C550" s="80"/>
    </row>
    <row r="551" spans="2:3" x14ac:dyDescent="0.2">
      <c r="B551" s="80"/>
      <c r="C551" s="80"/>
    </row>
    <row r="552" spans="2:3" x14ac:dyDescent="0.2">
      <c r="B552" s="80"/>
      <c r="C552" s="80"/>
    </row>
    <row r="553" spans="2:3" x14ac:dyDescent="0.2">
      <c r="B553" s="80"/>
      <c r="C553" s="80"/>
    </row>
    <row r="554" spans="2:3" x14ac:dyDescent="0.2">
      <c r="B554" s="80"/>
      <c r="C554" s="80"/>
    </row>
    <row r="555" spans="2:3" x14ac:dyDescent="0.2">
      <c r="B555" s="80"/>
      <c r="C555" s="80"/>
    </row>
    <row r="556" spans="2:3" x14ac:dyDescent="0.2">
      <c r="B556" s="80"/>
      <c r="C556" s="80"/>
    </row>
    <row r="557" spans="2:3" x14ac:dyDescent="0.2">
      <c r="B557" s="80"/>
      <c r="C557" s="80"/>
    </row>
    <row r="558" spans="2:3" x14ac:dyDescent="0.2">
      <c r="B558" s="80"/>
      <c r="C558" s="80"/>
    </row>
    <row r="559" spans="2:3" x14ac:dyDescent="0.2">
      <c r="B559" s="80"/>
      <c r="C559" s="80"/>
    </row>
    <row r="560" spans="2:3" x14ac:dyDescent="0.2">
      <c r="B560" s="80"/>
      <c r="C560" s="80"/>
    </row>
    <row r="561" spans="2:3" x14ac:dyDescent="0.2">
      <c r="B561" s="80"/>
      <c r="C561" s="80"/>
    </row>
    <row r="562" spans="2:3" x14ac:dyDescent="0.2">
      <c r="B562" s="80"/>
      <c r="C562" s="80"/>
    </row>
    <row r="563" spans="2:3" x14ac:dyDescent="0.2">
      <c r="B563" s="80"/>
      <c r="C563" s="80"/>
    </row>
    <row r="564" spans="2:3" x14ac:dyDescent="0.2">
      <c r="B564" s="80"/>
      <c r="C564" s="80"/>
    </row>
    <row r="565" spans="2:3" x14ac:dyDescent="0.2">
      <c r="B565" s="80"/>
      <c r="C565" s="80"/>
    </row>
    <row r="566" spans="2:3" x14ac:dyDescent="0.2">
      <c r="B566" s="80"/>
      <c r="C566" s="80"/>
    </row>
    <row r="567" spans="2:3" x14ac:dyDescent="0.2">
      <c r="B567" s="80"/>
      <c r="C567" s="80"/>
    </row>
    <row r="568" spans="2:3" x14ac:dyDescent="0.2">
      <c r="B568" s="80"/>
      <c r="C568" s="80"/>
    </row>
    <row r="569" spans="2:3" x14ac:dyDescent="0.2">
      <c r="B569" s="80"/>
      <c r="C569" s="80"/>
    </row>
    <row r="570" spans="2:3" x14ac:dyDescent="0.2">
      <c r="B570" s="80"/>
      <c r="C570" s="80"/>
    </row>
    <row r="571" spans="2:3" x14ac:dyDescent="0.2">
      <c r="B571" s="80"/>
      <c r="C571" s="80"/>
    </row>
    <row r="572" spans="2:3" x14ac:dyDescent="0.2">
      <c r="B572" s="80"/>
      <c r="C572" s="80"/>
    </row>
    <row r="573" spans="2:3" x14ac:dyDescent="0.2">
      <c r="B573" s="80"/>
      <c r="C573" s="80"/>
    </row>
    <row r="574" spans="2:3" x14ac:dyDescent="0.2">
      <c r="B574" s="80"/>
      <c r="C574" s="80"/>
    </row>
    <row r="575" spans="2:3" x14ac:dyDescent="0.2">
      <c r="B575" s="80"/>
      <c r="C575" s="80"/>
    </row>
    <row r="576" spans="2:3" x14ac:dyDescent="0.2">
      <c r="B576" s="80"/>
      <c r="C576" s="80"/>
    </row>
    <row r="577" spans="2:3" x14ac:dyDescent="0.2">
      <c r="B577" s="80"/>
      <c r="C577" s="80"/>
    </row>
    <row r="578" spans="2:3" x14ac:dyDescent="0.2">
      <c r="B578" s="80"/>
      <c r="C578" s="80"/>
    </row>
    <row r="579" spans="2:3" x14ac:dyDescent="0.2">
      <c r="B579" s="80"/>
      <c r="C579" s="80"/>
    </row>
    <row r="580" spans="2:3" x14ac:dyDescent="0.2">
      <c r="B580" s="80"/>
      <c r="C580" s="80"/>
    </row>
    <row r="581" spans="2:3" x14ac:dyDescent="0.2">
      <c r="B581" s="80"/>
      <c r="C581" s="80"/>
    </row>
    <row r="582" spans="2:3" x14ac:dyDescent="0.2">
      <c r="B582" s="80"/>
      <c r="C582" s="80"/>
    </row>
    <row r="583" spans="2:3" x14ac:dyDescent="0.2">
      <c r="B583" s="80"/>
      <c r="C583" s="80"/>
    </row>
    <row r="584" spans="2:3" x14ac:dyDescent="0.2">
      <c r="B584" s="80"/>
      <c r="C584" s="80"/>
    </row>
    <row r="585" spans="2:3" x14ac:dyDescent="0.2">
      <c r="B585" s="80"/>
      <c r="C585" s="80"/>
    </row>
    <row r="586" spans="2:3" x14ac:dyDescent="0.2">
      <c r="B586" s="80"/>
      <c r="C586" s="80"/>
    </row>
    <row r="587" spans="2:3" x14ac:dyDescent="0.2">
      <c r="B587" s="80"/>
      <c r="C587" s="80"/>
    </row>
    <row r="588" spans="2:3" x14ac:dyDescent="0.2">
      <c r="B588" s="80"/>
      <c r="C588" s="80"/>
    </row>
    <row r="589" spans="2:3" x14ac:dyDescent="0.2">
      <c r="B589" s="80"/>
      <c r="C589" s="80"/>
    </row>
    <row r="590" spans="2:3" x14ac:dyDescent="0.2">
      <c r="B590" s="80"/>
      <c r="C590" s="80"/>
    </row>
    <row r="591" spans="2:3" x14ac:dyDescent="0.2">
      <c r="B591" s="80"/>
      <c r="C591" s="80"/>
    </row>
    <row r="592" spans="2:3" x14ac:dyDescent="0.2">
      <c r="B592" s="80"/>
      <c r="C592" s="80"/>
    </row>
    <row r="593" spans="2:3" x14ac:dyDescent="0.2">
      <c r="B593" s="80"/>
      <c r="C593" s="80"/>
    </row>
    <row r="594" spans="2:3" x14ac:dyDescent="0.2">
      <c r="B594" s="80"/>
      <c r="C594" s="80"/>
    </row>
    <row r="595" spans="2:3" x14ac:dyDescent="0.2">
      <c r="B595" s="80"/>
      <c r="C595" s="80"/>
    </row>
    <row r="596" spans="2:3" x14ac:dyDescent="0.2">
      <c r="B596" s="80"/>
      <c r="C596" s="80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8" orientation="landscape" horizontalDpi="4294967294" verticalDpi="4294967294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180" t="s">
        <v>718</v>
      </c>
      <c r="B1" s="180" t="s">
        <v>813</v>
      </c>
      <c r="C1" s="180" t="s">
        <v>814</v>
      </c>
    </row>
    <row r="2" spans="1:3" x14ac:dyDescent="0.25">
      <c r="A2" s="181">
        <v>1</v>
      </c>
      <c r="B2" s="182" t="s">
        <v>815</v>
      </c>
      <c r="C2" s="183">
        <f t="shared" ref="C2:C65" si="0">VALUE(A2)</f>
        <v>1</v>
      </c>
    </row>
    <row r="3" spans="1:3" x14ac:dyDescent="0.25">
      <c r="A3" s="181">
        <v>2</v>
      </c>
      <c r="B3" s="182" t="s">
        <v>816</v>
      </c>
      <c r="C3" s="183">
        <f t="shared" si="0"/>
        <v>2</v>
      </c>
    </row>
    <row r="4" spans="1:3" x14ac:dyDescent="0.25">
      <c r="A4" s="181">
        <v>3</v>
      </c>
      <c r="B4" s="182" t="s">
        <v>817</v>
      </c>
      <c r="C4" s="183">
        <f t="shared" si="0"/>
        <v>3</v>
      </c>
    </row>
    <row r="5" spans="1:3" x14ac:dyDescent="0.25">
      <c r="A5" s="181">
        <v>4</v>
      </c>
      <c r="B5" s="182" t="s">
        <v>818</v>
      </c>
      <c r="C5" s="183">
        <f t="shared" si="0"/>
        <v>4</v>
      </c>
    </row>
    <row r="6" spans="1:3" x14ac:dyDescent="0.25">
      <c r="A6" s="181">
        <v>6</v>
      </c>
      <c r="B6" s="182" t="s">
        <v>819</v>
      </c>
      <c r="C6" s="183">
        <f t="shared" si="0"/>
        <v>6</v>
      </c>
    </row>
    <row r="7" spans="1:3" x14ac:dyDescent="0.25">
      <c r="A7" s="181">
        <v>7</v>
      </c>
      <c r="B7" s="182" t="s">
        <v>820</v>
      </c>
      <c r="C7" s="183">
        <f t="shared" si="0"/>
        <v>7</v>
      </c>
    </row>
    <row r="8" spans="1:3" x14ac:dyDescent="0.25">
      <c r="A8" s="181">
        <v>8</v>
      </c>
      <c r="B8" s="182" t="s">
        <v>821</v>
      </c>
      <c r="C8" s="183">
        <f t="shared" si="0"/>
        <v>8</v>
      </c>
    </row>
    <row r="9" spans="1:3" x14ac:dyDescent="0.25">
      <c r="A9" s="181">
        <v>9</v>
      </c>
      <c r="B9" s="182" t="s">
        <v>822</v>
      </c>
      <c r="C9" s="183">
        <f t="shared" si="0"/>
        <v>9</v>
      </c>
    </row>
    <row r="10" spans="1:3" x14ac:dyDescent="0.25">
      <c r="A10" s="181">
        <v>23</v>
      </c>
      <c r="B10" s="182" t="s">
        <v>823</v>
      </c>
      <c r="C10" s="183">
        <f t="shared" si="0"/>
        <v>23</v>
      </c>
    </row>
    <row r="11" spans="1:3" x14ac:dyDescent="0.25">
      <c r="A11" s="181">
        <v>24</v>
      </c>
      <c r="B11" s="182" t="s">
        <v>824</v>
      </c>
      <c r="C11" s="183">
        <f t="shared" si="0"/>
        <v>24</v>
      </c>
    </row>
    <row r="12" spans="1:3" x14ac:dyDescent="0.25">
      <c r="A12" s="181">
        <v>25</v>
      </c>
      <c r="B12" s="182" t="s">
        <v>825</v>
      </c>
      <c r="C12" s="183">
        <f t="shared" si="0"/>
        <v>25</v>
      </c>
    </row>
    <row r="13" spans="1:3" x14ac:dyDescent="0.25">
      <c r="A13" s="181">
        <v>26</v>
      </c>
      <c r="B13" s="182" t="s">
        <v>826</v>
      </c>
      <c r="C13" s="183">
        <f t="shared" si="0"/>
        <v>26</v>
      </c>
    </row>
    <row r="14" spans="1:3" x14ac:dyDescent="0.25">
      <c r="A14" s="181">
        <v>27</v>
      </c>
      <c r="B14" s="182" t="s">
        <v>827</v>
      </c>
      <c r="C14" s="183">
        <f t="shared" si="0"/>
        <v>27</v>
      </c>
    </row>
    <row r="15" spans="1:3" x14ac:dyDescent="0.25">
      <c r="A15" s="181">
        <v>28</v>
      </c>
      <c r="B15" s="182" t="s">
        <v>828</v>
      </c>
      <c r="C15" s="183">
        <f t="shared" si="0"/>
        <v>28</v>
      </c>
    </row>
    <row r="16" spans="1:3" x14ac:dyDescent="0.25">
      <c r="A16" s="181">
        <v>29</v>
      </c>
      <c r="B16" s="182" t="s">
        <v>829</v>
      </c>
      <c r="C16" s="183">
        <f t="shared" si="0"/>
        <v>29</v>
      </c>
    </row>
    <row r="17" spans="1:3" x14ac:dyDescent="0.25">
      <c r="A17" s="181">
        <v>30</v>
      </c>
      <c r="B17" s="182" t="s">
        <v>830</v>
      </c>
      <c r="C17" s="183">
        <f t="shared" si="0"/>
        <v>30</v>
      </c>
    </row>
    <row r="18" spans="1:3" x14ac:dyDescent="0.25">
      <c r="A18" s="181">
        <v>31</v>
      </c>
      <c r="B18" s="182" t="s">
        <v>831</v>
      </c>
      <c r="C18" s="183">
        <f t="shared" si="0"/>
        <v>31</v>
      </c>
    </row>
    <row r="19" spans="1:3" x14ac:dyDescent="0.25">
      <c r="A19" s="181">
        <v>32</v>
      </c>
      <c r="B19" s="182" t="s">
        <v>832</v>
      </c>
      <c r="C19" s="183">
        <f t="shared" si="0"/>
        <v>32</v>
      </c>
    </row>
    <row r="20" spans="1:3" x14ac:dyDescent="0.25">
      <c r="A20" s="181">
        <v>33</v>
      </c>
      <c r="B20" s="182" t="s">
        <v>833</v>
      </c>
      <c r="C20" s="183">
        <f t="shared" si="0"/>
        <v>33</v>
      </c>
    </row>
    <row r="21" spans="1:3" x14ac:dyDescent="0.25">
      <c r="A21" s="181">
        <v>34</v>
      </c>
      <c r="B21" s="182" t="s">
        <v>834</v>
      </c>
      <c r="C21" s="183">
        <f t="shared" si="0"/>
        <v>34</v>
      </c>
    </row>
    <row r="22" spans="1:3" x14ac:dyDescent="0.25">
      <c r="A22" s="181">
        <v>35</v>
      </c>
      <c r="B22" s="182" t="s">
        <v>835</v>
      </c>
      <c r="C22" s="183">
        <f t="shared" si="0"/>
        <v>35</v>
      </c>
    </row>
    <row r="23" spans="1:3" x14ac:dyDescent="0.25">
      <c r="A23" s="181">
        <v>36</v>
      </c>
      <c r="B23" s="182" t="s">
        <v>836</v>
      </c>
      <c r="C23" s="183">
        <f t="shared" si="0"/>
        <v>36</v>
      </c>
    </row>
    <row r="24" spans="1:3" x14ac:dyDescent="0.25">
      <c r="A24" s="181">
        <v>37</v>
      </c>
      <c r="B24" s="182" t="s">
        <v>837</v>
      </c>
      <c r="C24" s="183">
        <f t="shared" si="0"/>
        <v>37</v>
      </c>
    </row>
    <row r="25" spans="1:3" x14ac:dyDescent="0.25">
      <c r="A25" s="181">
        <v>38</v>
      </c>
      <c r="B25" s="182" t="s">
        <v>838</v>
      </c>
      <c r="C25" s="183">
        <f t="shared" si="0"/>
        <v>38</v>
      </c>
    </row>
    <row r="26" spans="1:3" x14ac:dyDescent="0.25">
      <c r="A26" s="181">
        <v>39</v>
      </c>
      <c r="B26" s="182" t="s">
        <v>839</v>
      </c>
      <c r="C26" s="183">
        <f t="shared" si="0"/>
        <v>39</v>
      </c>
    </row>
    <row r="27" spans="1:3" x14ac:dyDescent="0.25">
      <c r="A27" s="181">
        <v>40</v>
      </c>
      <c r="B27" s="182" t="s">
        <v>840</v>
      </c>
      <c r="C27" s="183">
        <f t="shared" si="0"/>
        <v>40</v>
      </c>
    </row>
    <row r="28" spans="1:3" x14ac:dyDescent="0.25">
      <c r="A28" s="181">
        <v>41</v>
      </c>
      <c r="B28" s="182" t="s">
        <v>841</v>
      </c>
      <c r="C28" s="183">
        <f t="shared" si="0"/>
        <v>41</v>
      </c>
    </row>
    <row r="29" spans="1:3" x14ac:dyDescent="0.25">
      <c r="A29" s="181">
        <v>42</v>
      </c>
      <c r="B29" s="182" t="s">
        <v>842</v>
      </c>
      <c r="C29" s="183">
        <f t="shared" si="0"/>
        <v>42</v>
      </c>
    </row>
    <row r="30" spans="1:3" x14ac:dyDescent="0.25">
      <c r="A30" s="181">
        <v>43</v>
      </c>
      <c r="B30" s="182" t="s">
        <v>843</v>
      </c>
      <c r="C30" s="183">
        <f t="shared" si="0"/>
        <v>43</v>
      </c>
    </row>
    <row r="31" spans="1:3" x14ac:dyDescent="0.25">
      <c r="A31" s="181">
        <v>44</v>
      </c>
      <c r="B31" s="182" t="s">
        <v>844</v>
      </c>
      <c r="C31" s="183">
        <f t="shared" si="0"/>
        <v>44</v>
      </c>
    </row>
    <row r="32" spans="1:3" x14ac:dyDescent="0.25">
      <c r="A32" s="181">
        <v>45</v>
      </c>
      <c r="B32" s="182" t="s">
        <v>845</v>
      </c>
      <c r="C32" s="183">
        <f t="shared" si="0"/>
        <v>45</v>
      </c>
    </row>
    <row r="33" spans="1:3" x14ac:dyDescent="0.25">
      <c r="A33" s="181">
        <v>46</v>
      </c>
      <c r="B33" s="182" t="s">
        <v>846</v>
      </c>
      <c r="C33" s="183">
        <f t="shared" si="0"/>
        <v>46</v>
      </c>
    </row>
    <row r="34" spans="1:3" x14ac:dyDescent="0.25">
      <c r="A34" s="181">
        <v>48</v>
      </c>
      <c r="B34" s="182" t="s">
        <v>847</v>
      </c>
      <c r="C34" s="183">
        <f t="shared" si="0"/>
        <v>48</v>
      </c>
    </row>
    <row r="35" spans="1:3" x14ac:dyDescent="0.25">
      <c r="A35" s="181">
        <v>50</v>
      </c>
      <c r="B35" s="182" t="s">
        <v>848</v>
      </c>
      <c r="C35" s="183">
        <f t="shared" si="0"/>
        <v>50</v>
      </c>
    </row>
    <row r="36" spans="1:3" x14ac:dyDescent="0.25">
      <c r="A36" s="181">
        <v>51</v>
      </c>
      <c r="B36" s="182" t="s">
        <v>849</v>
      </c>
      <c r="C36" s="183">
        <f t="shared" si="0"/>
        <v>51</v>
      </c>
    </row>
    <row r="37" spans="1:3" x14ac:dyDescent="0.25">
      <c r="A37" s="181">
        <v>52</v>
      </c>
      <c r="B37" s="182" t="s">
        <v>850</v>
      </c>
      <c r="C37" s="183">
        <f t="shared" si="0"/>
        <v>52</v>
      </c>
    </row>
    <row r="38" spans="1:3" x14ac:dyDescent="0.25">
      <c r="A38" s="181">
        <v>53</v>
      </c>
      <c r="B38" s="182" t="s">
        <v>851</v>
      </c>
      <c r="C38" s="183">
        <f t="shared" si="0"/>
        <v>53</v>
      </c>
    </row>
    <row r="39" spans="1:3" x14ac:dyDescent="0.25">
      <c r="A39" s="181">
        <v>54</v>
      </c>
      <c r="B39" s="182" t="s">
        <v>852</v>
      </c>
      <c r="C39" s="183">
        <f t="shared" si="0"/>
        <v>54</v>
      </c>
    </row>
    <row r="40" spans="1:3" x14ac:dyDescent="0.25">
      <c r="A40" s="181">
        <v>55</v>
      </c>
      <c r="B40" s="182" t="s">
        <v>853</v>
      </c>
      <c r="C40" s="183">
        <f t="shared" si="0"/>
        <v>55</v>
      </c>
    </row>
    <row r="41" spans="1:3" x14ac:dyDescent="0.25">
      <c r="A41" s="181">
        <v>57</v>
      </c>
      <c r="B41" s="182" t="s">
        <v>854</v>
      </c>
      <c r="C41" s="183">
        <f t="shared" si="0"/>
        <v>57</v>
      </c>
    </row>
    <row r="42" spans="1:3" x14ac:dyDescent="0.25">
      <c r="A42" s="181">
        <v>58</v>
      </c>
      <c r="B42" s="182" t="s">
        <v>855</v>
      </c>
      <c r="C42" s="183">
        <f t="shared" si="0"/>
        <v>58</v>
      </c>
    </row>
    <row r="43" spans="1:3" x14ac:dyDescent="0.25">
      <c r="A43" s="181">
        <v>59</v>
      </c>
      <c r="B43" s="182" t="s">
        <v>856</v>
      </c>
      <c r="C43" s="183">
        <f t="shared" si="0"/>
        <v>59</v>
      </c>
    </row>
    <row r="44" spans="1:3" x14ac:dyDescent="0.25">
      <c r="A44" s="181">
        <v>59</v>
      </c>
      <c r="B44" s="182" t="s">
        <v>856</v>
      </c>
      <c r="C44" s="183">
        <f t="shared" si="0"/>
        <v>59</v>
      </c>
    </row>
    <row r="45" spans="1:3" x14ac:dyDescent="0.25">
      <c r="A45" s="181">
        <v>60</v>
      </c>
      <c r="B45" s="182" t="s">
        <v>857</v>
      </c>
      <c r="C45" s="183">
        <f t="shared" si="0"/>
        <v>60</v>
      </c>
    </row>
    <row r="46" spans="1:3" x14ac:dyDescent="0.25">
      <c r="A46" s="181">
        <v>61</v>
      </c>
      <c r="B46" s="182" t="s">
        <v>858</v>
      </c>
      <c r="C46" s="183">
        <f t="shared" si="0"/>
        <v>61</v>
      </c>
    </row>
    <row r="47" spans="1:3" x14ac:dyDescent="0.25">
      <c r="A47" s="181">
        <v>62</v>
      </c>
      <c r="B47" s="182" t="s">
        <v>859</v>
      </c>
      <c r="C47" s="183">
        <f t="shared" si="0"/>
        <v>62</v>
      </c>
    </row>
    <row r="48" spans="1:3" x14ac:dyDescent="0.25">
      <c r="A48" s="181">
        <v>63</v>
      </c>
      <c r="B48" s="182" t="s">
        <v>860</v>
      </c>
      <c r="C48" s="183">
        <f t="shared" si="0"/>
        <v>63</v>
      </c>
    </row>
    <row r="49" spans="1:3" x14ac:dyDescent="0.25">
      <c r="A49" s="181">
        <v>65</v>
      </c>
      <c r="B49" s="182" t="s">
        <v>861</v>
      </c>
      <c r="C49" s="183">
        <f t="shared" si="0"/>
        <v>65</v>
      </c>
    </row>
    <row r="50" spans="1:3" x14ac:dyDescent="0.25">
      <c r="A50" s="181">
        <v>66</v>
      </c>
      <c r="B50" s="182" t="s">
        <v>862</v>
      </c>
      <c r="C50" s="183">
        <f t="shared" si="0"/>
        <v>66</v>
      </c>
    </row>
    <row r="51" spans="1:3" x14ac:dyDescent="0.25">
      <c r="A51" s="181">
        <v>67</v>
      </c>
      <c r="B51" s="182" t="s">
        <v>863</v>
      </c>
      <c r="C51" s="183">
        <f t="shared" si="0"/>
        <v>67</v>
      </c>
    </row>
    <row r="52" spans="1:3" x14ac:dyDescent="0.25">
      <c r="A52" s="181">
        <v>68</v>
      </c>
      <c r="B52" s="182" t="s">
        <v>864</v>
      </c>
      <c r="C52" s="183">
        <f t="shared" si="0"/>
        <v>68</v>
      </c>
    </row>
    <row r="53" spans="1:3" x14ac:dyDescent="0.25">
      <c r="A53" s="181">
        <v>69</v>
      </c>
      <c r="B53" s="182" t="s">
        <v>865</v>
      </c>
      <c r="C53" s="183">
        <f t="shared" si="0"/>
        <v>69</v>
      </c>
    </row>
    <row r="54" spans="1:3" x14ac:dyDescent="0.25">
      <c r="A54" s="181">
        <v>72</v>
      </c>
      <c r="B54" s="182" t="s">
        <v>866</v>
      </c>
      <c r="C54" s="183">
        <f t="shared" si="0"/>
        <v>72</v>
      </c>
    </row>
    <row r="55" spans="1:3" x14ac:dyDescent="0.25">
      <c r="A55" s="181">
        <v>74</v>
      </c>
      <c r="B55" s="182" t="s">
        <v>867</v>
      </c>
      <c r="C55" s="183">
        <f t="shared" si="0"/>
        <v>74</v>
      </c>
    </row>
    <row r="56" spans="1:3" x14ac:dyDescent="0.25">
      <c r="A56" s="181">
        <v>75</v>
      </c>
      <c r="B56" s="182" t="s">
        <v>868</v>
      </c>
      <c r="C56" s="183">
        <f t="shared" si="0"/>
        <v>75</v>
      </c>
    </row>
    <row r="57" spans="1:3" x14ac:dyDescent="0.25">
      <c r="A57" s="181">
        <v>76</v>
      </c>
      <c r="B57" s="182" t="s">
        <v>869</v>
      </c>
      <c r="C57" s="183">
        <f t="shared" si="0"/>
        <v>76</v>
      </c>
    </row>
    <row r="58" spans="1:3" x14ac:dyDescent="0.25">
      <c r="A58" s="181">
        <v>77</v>
      </c>
      <c r="B58" s="182" t="s">
        <v>870</v>
      </c>
      <c r="C58" s="183">
        <f t="shared" si="0"/>
        <v>77</v>
      </c>
    </row>
    <row r="59" spans="1:3" x14ac:dyDescent="0.25">
      <c r="A59" s="181">
        <v>78</v>
      </c>
      <c r="B59" s="182" t="s">
        <v>871</v>
      </c>
      <c r="C59" s="183">
        <f t="shared" si="0"/>
        <v>78</v>
      </c>
    </row>
    <row r="60" spans="1:3" x14ac:dyDescent="0.25">
      <c r="A60" s="181">
        <v>79</v>
      </c>
      <c r="B60" s="182" t="s">
        <v>872</v>
      </c>
      <c r="C60" s="183">
        <f t="shared" si="0"/>
        <v>79</v>
      </c>
    </row>
    <row r="61" spans="1:3" x14ac:dyDescent="0.25">
      <c r="A61" s="181">
        <v>80</v>
      </c>
      <c r="B61" s="182" t="s">
        <v>873</v>
      </c>
      <c r="C61" s="183">
        <f t="shared" si="0"/>
        <v>80</v>
      </c>
    </row>
    <row r="62" spans="1:3" x14ac:dyDescent="0.25">
      <c r="A62" s="181">
        <v>81</v>
      </c>
      <c r="B62" s="182" t="s">
        <v>874</v>
      </c>
      <c r="C62" s="183">
        <f t="shared" si="0"/>
        <v>81</v>
      </c>
    </row>
    <row r="63" spans="1:3" x14ac:dyDescent="0.25">
      <c r="A63" s="181">
        <v>82</v>
      </c>
      <c r="B63" s="182" t="s">
        <v>875</v>
      </c>
      <c r="C63" s="183">
        <f t="shared" si="0"/>
        <v>82</v>
      </c>
    </row>
    <row r="64" spans="1:3" x14ac:dyDescent="0.25">
      <c r="A64" s="181">
        <v>83</v>
      </c>
      <c r="B64" s="182" t="s">
        <v>876</v>
      </c>
      <c r="C64" s="183">
        <f t="shared" si="0"/>
        <v>83</v>
      </c>
    </row>
    <row r="65" spans="1:3" x14ac:dyDescent="0.25">
      <c r="A65" s="181">
        <v>84</v>
      </c>
      <c r="B65" s="182" t="s">
        <v>877</v>
      </c>
      <c r="C65" s="183">
        <f t="shared" si="0"/>
        <v>84</v>
      </c>
    </row>
    <row r="66" spans="1:3" x14ac:dyDescent="0.25">
      <c r="A66" s="181">
        <v>85</v>
      </c>
      <c r="B66" s="182" t="s">
        <v>878</v>
      </c>
      <c r="C66" s="183">
        <f t="shared" ref="C66:C129" si="1">VALUE(A66)</f>
        <v>85</v>
      </c>
    </row>
    <row r="67" spans="1:3" x14ac:dyDescent="0.25">
      <c r="A67" s="181">
        <v>86</v>
      </c>
      <c r="B67" s="182" t="s">
        <v>879</v>
      </c>
      <c r="C67" s="183">
        <f t="shared" si="1"/>
        <v>86</v>
      </c>
    </row>
    <row r="68" spans="1:3" x14ac:dyDescent="0.25">
      <c r="A68" s="181">
        <v>87</v>
      </c>
      <c r="B68" s="182" t="s">
        <v>880</v>
      </c>
      <c r="C68" s="183">
        <f t="shared" si="1"/>
        <v>87</v>
      </c>
    </row>
    <row r="69" spans="1:3" x14ac:dyDescent="0.25">
      <c r="A69" s="181">
        <v>88</v>
      </c>
      <c r="B69" s="182" t="s">
        <v>881</v>
      </c>
      <c r="C69" s="183">
        <f t="shared" si="1"/>
        <v>88</v>
      </c>
    </row>
    <row r="70" spans="1:3" x14ac:dyDescent="0.25">
      <c r="A70" s="181">
        <v>89</v>
      </c>
      <c r="B70" s="182" t="s">
        <v>882</v>
      </c>
      <c r="C70" s="183">
        <f t="shared" si="1"/>
        <v>89</v>
      </c>
    </row>
    <row r="71" spans="1:3" x14ac:dyDescent="0.25">
      <c r="A71" s="181">
        <v>91</v>
      </c>
      <c r="B71" s="182" t="s">
        <v>883</v>
      </c>
      <c r="C71" s="183">
        <f t="shared" si="1"/>
        <v>91</v>
      </c>
    </row>
    <row r="72" spans="1:3" x14ac:dyDescent="0.25">
      <c r="A72" s="181">
        <v>92</v>
      </c>
      <c r="B72" s="182" t="s">
        <v>884</v>
      </c>
      <c r="C72" s="183">
        <f t="shared" si="1"/>
        <v>92</v>
      </c>
    </row>
    <row r="73" spans="1:3" x14ac:dyDescent="0.25">
      <c r="A73" s="181">
        <v>93</v>
      </c>
      <c r="B73" s="182" t="s">
        <v>885</v>
      </c>
      <c r="C73" s="183">
        <f t="shared" si="1"/>
        <v>93</v>
      </c>
    </row>
    <row r="74" spans="1:3" x14ac:dyDescent="0.25">
      <c r="A74" s="181">
        <v>94</v>
      </c>
      <c r="B74" s="182" t="s">
        <v>886</v>
      </c>
      <c r="C74" s="183">
        <f t="shared" si="1"/>
        <v>94</v>
      </c>
    </row>
    <row r="75" spans="1:3" x14ac:dyDescent="0.25">
      <c r="A75" s="181">
        <v>95</v>
      </c>
      <c r="B75" s="182" t="s">
        <v>887</v>
      </c>
      <c r="C75" s="183">
        <f t="shared" si="1"/>
        <v>95</v>
      </c>
    </row>
    <row r="76" spans="1:3" x14ac:dyDescent="0.25">
      <c r="A76" s="181">
        <v>96</v>
      </c>
      <c r="B76" s="182" t="s">
        <v>888</v>
      </c>
      <c r="C76" s="183">
        <f t="shared" si="1"/>
        <v>96</v>
      </c>
    </row>
    <row r="77" spans="1:3" x14ac:dyDescent="0.25">
      <c r="A77" s="181">
        <v>97</v>
      </c>
      <c r="B77" s="182" t="s">
        <v>889</v>
      </c>
      <c r="C77" s="183">
        <f t="shared" si="1"/>
        <v>97</v>
      </c>
    </row>
    <row r="78" spans="1:3" x14ac:dyDescent="0.25">
      <c r="A78" s="181">
        <v>98</v>
      </c>
      <c r="B78" s="182" t="s">
        <v>890</v>
      </c>
      <c r="C78" s="183">
        <f t="shared" si="1"/>
        <v>98</v>
      </c>
    </row>
    <row r="79" spans="1:3" x14ac:dyDescent="0.25">
      <c r="A79" s="181">
        <v>99</v>
      </c>
      <c r="B79" s="182" t="s">
        <v>891</v>
      </c>
      <c r="C79" s="183">
        <f t="shared" si="1"/>
        <v>99</v>
      </c>
    </row>
    <row r="80" spans="1:3" x14ac:dyDescent="0.25">
      <c r="A80" s="181">
        <v>100</v>
      </c>
      <c r="B80" s="182" t="s">
        <v>892</v>
      </c>
      <c r="C80" s="183">
        <f t="shared" si="1"/>
        <v>100</v>
      </c>
    </row>
    <row r="81" spans="1:3" x14ac:dyDescent="0.25">
      <c r="A81" s="181">
        <v>101</v>
      </c>
      <c r="B81" s="182" t="s">
        <v>893</v>
      </c>
      <c r="C81" s="183">
        <f t="shared" si="1"/>
        <v>101</v>
      </c>
    </row>
    <row r="82" spans="1:3" x14ac:dyDescent="0.25">
      <c r="A82" s="181">
        <v>102</v>
      </c>
      <c r="B82" s="182" t="s">
        <v>894</v>
      </c>
      <c r="C82" s="183">
        <f t="shared" si="1"/>
        <v>102</v>
      </c>
    </row>
    <row r="83" spans="1:3" x14ac:dyDescent="0.25">
      <c r="A83" s="181">
        <v>103</v>
      </c>
      <c r="B83" s="182" t="s">
        <v>895</v>
      </c>
      <c r="C83" s="183">
        <f t="shared" si="1"/>
        <v>103</v>
      </c>
    </row>
    <row r="84" spans="1:3" x14ac:dyDescent="0.25">
      <c r="A84" s="181">
        <v>104</v>
      </c>
      <c r="B84" s="182" t="s">
        <v>896</v>
      </c>
      <c r="C84" s="183">
        <f t="shared" si="1"/>
        <v>104</v>
      </c>
    </row>
    <row r="85" spans="1:3" x14ac:dyDescent="0.25">
      <c r="A85" s="181">
        <v>105</v>
      </c>
      <c r="B85" s="182" t="s">
        <v>897</v>
      </c>
      <c r="C85" s="183">
        <f t="shared" si="1"/>
        <v>105</v>
      </c>
    </row>
    <row r="86" spans="1:3" x14ac:dyDescent="0.25">
      <c r="A86" s="181">
        <v>107</v>
      </c>
      <c r="B86" s="182" t="s">
        <v>898</v>
      </c>
      <c r="C86" s="183">
        <f t="shared" si="1"/>
        <v>107</v>
      </c>
    </row>
    <row r="87" spans="1:3" x14ac:dyDescent="0.25">
      <c r="A87" s="181">
        <v>108</v>
      </c>
      <c r="B87" s="182" t="s">
        <v>899</v>
      </c>
      <c r="C87" s="183">
        <f t="shared" si="1"/>
        <v>108</v>
      </c>
    </row>
    <row r="88" spans="1:3" x14ac:dyDescent="0.25">
      <c r="A88" s="181">
        <v>109</v>
      </c>
      <c r="B88" s="182" t="s">
        <v>900</v>
      </c>
      <c r="C88" s="183">
        <f t="shared" si="1"/>
        <v>109</v>
      </c>
    </row>
    <row r="89" spans="1:3" x14ac:dyDescent="0.25">
      <c r="A89" s="181">
        <v>110</v>
      </c>
      <c r="B89" s="182" t="s">
        <v>901</v>
      </c>
      <c r="C89" s="183">
        <f t="shared" si="1"/>
        <v>110</v>
      </c>
    </row>
    <row r="90" spans="1:3" x14ac:dyDescent="0.25">
      <c r="A90" s="181">
        <v>111</v>
      </c>
      <c r="B90" s="182" t="s">
        <v>902</v>
      </c>
      <c r="C90" s="183">
        <f t="shared" si="1"/>
        <v>111</v>
      </c>
    </row>
    <row r="91" spans="1:3" x14ac:dyDescent="0.25">
      <c r="A91" s="181">
        <v>112</v>
      </c>
      <c r="B91" s="182" t="s">
        <v>903</v>
      </c>
      <c r="C91" s="183">
        <f t="shared" si="1"/>
        <v>112</v>
      </c>
    </row>
    <row r="92" spans="1:3" x14ac:dyDescent="0.25">
      <c r="A92" s="181">
        <v>113</v>
      </c>
      <c r="B92" s="182" t="s">
        <v>904</v>
      </c>
      <c r="C92" s="183">
        <f t="shared" si="1"/>
        <v>113</v>
      </c>
    </row>
    <row r="93" spans="1:3" x14ac:dyDescent="0.25">
      <c r="A93" s="181">
        <v>114</v>
      </c>
      <c r="B93" s="182" t="s">
        <v>905</v>
      </c>
      <c r="C93" s="183">
        <f t="shared" si="1"/>
        <v>114</v>
      </c>
    </row>
    <row r="94" spans="1:3" x14ac:dyDescent="0.25">
      <c r="A94" s="181">
        <v>115</v>
      </c>
      <c r="B94" s="182" t="s">
        <v>906</v>
      </c>
      <c r="C94" s="183">
        <f t="shared" si="1"/>
        <v>115</v>
      </c>
    </row>
    <row r="95" spans="1:3" x14ac:dyDescent="0.25">
      <c r="A95" s="181">
        <v>116</v>
      </c>
      <c r="B95" s="182" t="s">
        <v>907</v>
      </c>
      <c r="C95" s="183">
        <f t="shared" si="1"/>
        <v>116</v>
      </c>
    </row>
    <row r="96" spans="1:3" x14ac:dyDescent="0.25">
      <c r="A96" s="181">
        <v>117</v>
      </c>
      <c r="B96" s="182" t="s">
        <v>908</v>
      </c>
      <c r="C96" s="183">
        <f t="shared" si="1"/>
        <v>117</v>
      </c>
    </row>
    <row r="97" spans="1:3" x14ac:dyDescent="0.25">
      <c r="A97" s="181">
        <v>118</v>
      </c>
      <c r="B97" s="182" t="s">
        <v>909</v>
      </c>
      <c r="C97" s="183">
        <f t="shared" si="1"/>
        <v>118</v>
      </c>
    </row>
    <row r="98" spans="1:3" x14ac:dyDescent="0.25">
      <c r="A98" s="181">
        <v>119</v>
      </c>
      <c r="B98" s="182" t="s">
        <v>910</v>
      </c>
      <c r="C98" s="183">
        <f t="shared" si="1"/>
        <v>119</v>
      </c>
    </row>
    <row r="99" spans="1:3" x14ac:dyDescent="0.25">
      <c r="A99" s="181">
        <v>121</v>
      </c>
      <c r="B99" s="182" t="s">
        <v>911</v>
      </c>
      <c r="C99" s="183">
        <f t="shared" si="1"/>
        <v>121</v>
      </c>
    </row>
    <row r="100" spans="1:3" x14ac:dyDescent="0.25">
      <c r="A100" s="181">
        <v>201</v>
      </c>
      <c r="B100" s="182" t="s">
        <v>912</v>
      </c>
      <c r="C100" s="183">
        <f t="shared" si="1"/>
        <v>201</v>
      </c>
    </row>
    <row r="101" spans="1:3" x14ac:dyDescent="0.25">
      <c r="A101" s="181">
        <v>202</v>
      </c>
      <c r="B101" s="182" t="s">
        <v>913</v>
      </c>
      <c r="C101" s="183">
        <f t="shared" si="1"/>
        <v>202</v>
      </c>
    </row>
    <row r="102" spans="1:3" x14ac:dyDescent="0.25">
      <c r="A102" s="181">
        <v>203</v>
      </c>
      <c r="B102" s="182" t="s">
        <v>914</v>
      </c>
      <c r="C102" s="183">
        <f t="shared" si="1"/>
        <v>203</v>
      </c>
    </row>
    <row r="103" spans="1:3" x14ac:dyDescent="0.25">
      <c r="A103" s="181">
        <v>204</v>
      </c>
      <c r="B103" s="182" t="s">
        <v>915</v>
      </c>
      <c r="C103" s="183">
        <f t="shared" si="1"/>
        <v>204</v>
      </c>
    </row>
    <row r="104" spans="1:3" x14ac:dyDescent="0.25">
      <c r="A104" s="181">
        <v>205</v>
      </c>
      <c r="B104" s="182" t="s">
        <v>916</v>
      </c>
      <c r="C104" s="183">
        <f t="shared" si="1"/>
        <v>205</v>
      </c>
    </row>
    <row r="105" spans="1:3" x14ac:dyDescent="0.25">
      <c r="A105" s="181">
        <v>206</v>
      </c>
      <c r="B105" s="182" t="s">
        <v>917</v>
      </c>
      <c r="C105" s="183">
        <f t="shared" si="1"/>
        <v>206</v>
      </c>
    </row>
    <row r="106" spans="1:3" x14ac:dyDescent="0.25">
      <c r="A106" s="181">
        <v>207</v>
      </c>
      <c r="B106" s="182" t="s">
        <v>918</v>
      </c>
      <c r="C106" s="183">
        <f t="shared" si="1"/>
        <v>207</v>
      </c>
    </row>
    <row r="107" spans="1:3" x14ac:dyDescent="0.25">
      <c r="A107" s="181">
        <v>208</v>
      </c>
      <c r="B107" s="182" t="s">
        <v>919</v>
      </c>
      <c r="C107" s="183">
        <f t="shared" si="1"/>
        <v>208</v>
      </c>
    </row>
    <row r="108" spans="1:3" x14ac:dyDescent="0.25">
      <c r="A108" s="181">
        <v>209</v>
      </c>
      <c r="B108" s="182" t="s">
        <v>920</v>
      </c>
      <c r="C108" s="183">
        <f t="shared" si="1"/>
        <v>209</v>
      </c>
    </row>
    <row r="109" spans="1:3" x14ac:dyDescent="0.25">
      <c r="A109" s="181">
        <v>210</v>
      </c>
      <c r="B109" s="182" t="s">
        <v>921</v>
      </c>
      <c r="C109" s="183">
        <f t="shared" si="1"/>
        <v>210</v>
      </c>
    </row>
    <row r="110" spans="1:3" x14ac:dyDescent="0.25">
      <c r="A110" s="181">
        <v>211</v>
      </c>
      <c r="B110" s="182" t="s">
        <v>922</v>
      </c>
      <c r="C110" s="183">
        <f t="shared" si="1"/>
        <v>211</v>
      </c>
    </row>
    <row r="111" spans="1:3" x14ac:dyDescent="0.25">
      <c r="A111" s="181">
        <v>212</v>
      </c>
      <c r="B111" s="182" t="s">
        <v>923</v>
      </c>
      <c r="C111" s="183">
        <f t="shared" si="1"/>
        <v>212</v>
      </c>
    </row>
    <row r="112" spans="1:3" x14ac:dyDescent="0.25">
      <c r="A112" s="181">
        <v>213</v>
      </c>
      <c r="B112" s="182" t="s">
        <v>924</v>
      </c>
      <c r="C112" s="183">
        <f t="shared" si="1"/>
        <v>213</v>
      </c>
    </row>
    <row r="113" spans="1:3" x14ac:dyDescent="0.25">
      <c r="A113" s="181">
        <v>214</v>
      </c>
      <c r="B113" s="182" t="s">
        <v>925</v>
      </c>
      <c r="C113" s="183">
        <f t="shared" si="1"/>
        <v>214</v>
      </c>
    </row>
    <row r="114" spans="1:3" x14ac:dyDescent="0.25">
      <c r="A114" s="181">
        <v>215</v>
      </c>
      <c r="B114" s="182" t="s">
        <v>926</v>
      </c>
      <c r="C114" s="183">
        <f t="shared" si="1"/>
        <v>215</v>
      </c>
    </row>
    <row r="115" spans="1:3" x14ac:dyDescent="0.25">
      <c r="A115" s="181">
        <v>216</v>
      </c>
      <c r="B115" s="182" t="s">
        <v>927</v>
      </c>
      <c r="C115" s="183">
        <f t="shared" si="1"/>
        <v>216</v>
      </c>
    </row>
    <row r="116" spans="1:3" x14ac:dyDescent="0.25">
      <c r="A116" s="181">
        <v>217</v>
      </c>
      <c r="B116" s="182" t="s">
        <v>928</v>
      </c>
      <c r="C116" s="183">
        <f t="shared" si="1"/>
        <v>217</v>
      </c>
    </row>
    <row r="117" spans="1:3" x14ac:dyDescent="0.25">
      <c r="A117" s="181">
        <v>218</v>
      </c>
      <c r="B117" s="182" t="s">
        <v>929</v>
      </c>
      <c r="C117" s="183">
        <f t="shared" si="1"/>
        <v>218</v>
      </c>
    </row>
    <row r="118" spans="1:3" x14ac:dyDescent="0.25">
      <c r="A118" s="181">
        <v>219</v>
      </c>
      <c r="B118" s="182" t="s">
        <v>930</v>
      </c>
      <c r="C118" s="183">
        <f t="shared" si="1"/>
        <v>219</v>
      </c>
    </row>
    <row r="119" spans="1:3" x14ac:dyDescent="0.25">
      <c r="A119" s="181">
        <v>220</v>
      </c>
      <c r="B119" s="182" t="s">
        <v>931</v>
      </c>
      <c r="C119" s="183">
        <f t="shared" si="1"/>
        <v>220</v>
      </c>
    </row>
    <row r="120" spans="1:3" x14ac:dyDescent="0.25">
      <c r="A120" s="181">
        <v>221</v>
      </c>
      <c r="B120" s="182" t="s">
        <v>932</v>
      </c>
      <c r="C120" s="183">
        <f t="shared" si="1"/>
        <v>221</v>
      </c>
    </row>
    <row r="121" spans="1:3" x14ac:dyDescent="0.25">
      <c r="A121" s="181">
        <v>222</v>
      </c>
      <c r="B121" s="182" t="s">
        <v>933</v>
      </c>
      <c r="C121" s="183">
        <f t="shared" si="1"/>
        <v>222</v>
      </c>
    </row>
    <row r="122" spans="1:3" x14ac:dyDescent="0.25">
      <c r="A122" s="181">
        <v>224</v>
      </c>
      <c r="B122" s="182" t="s">
        <v>934</v>
      </c>
      <c r="C122" s="183">
        <f t="shared" si="1"/>
        <v>224</v>
      </c>
    </row>
    <row r="123" spans="1:3" x14ac:dyDescent="0.25">
      <c r="A123" s="181">
        <v>225</v>
      </c>
      <c r="B123" s="182" t="s">
        <v>935</v>
      </c>
      <c r="C123" s="183">
        <f t="shared" si="1"/>
        <v>225</v>
      </c>
    </row>
    <row r="124" spans="1:3" ht="15.75" thickBot="1" x14ac:dyDescent="0.3">
      <c r="A124" s="184">
        <v>226</v>
      </c>
      <c r="B124" s="185" t="s">
        <v>936</v>
      </c>
      <c r="C124" s="183">
        <f t="shared" si="1"/>
        <v>226</v>
      </c>
    </row>
    <row r="125" spans="1:3" x14ac:dyDescent="0.25">
      <c r="A125" s="181">
        <v>227</v>
      </c>
      <c r="B125" s="186" t="s">
        <v>937</v>
      </c>
      <c r="C125" s="183">
        <f t="shared" si="1"/>
        <v>227</v>
      </c>
    </row>
    <row r="126" spans="1:3" x14ac:dyDescent="0.25">
      <c r="A126" s="181">
        <v>228</v>
      </c>
      <c r="B126" s="182" t="s">
        <v>938</v>
      </c>
      <c r="C126" s="183">
        <f t="shared" si="1"/>
        <v>228</v>
      </c>
    </row>
    <row r="127" spans="1:3" x14ac:dyDescent="0.25">
      <c r="A127" s="187">
        <v>229</v>
      </c>
      <c r="B127" s="182" t="s">
        <v>939</v>
      </c>
      <c r="C127" s="183">
        <f t="shared" si="1"/>
        <v>229</v>
      </c>
    </row>
    <row r="128" spans="1:3" x14ac:dyDescent="0.25">
      <c r="A128" s="187">
        <v>230</v>
      </c>
      <c r="B128" s="182" t="s">
        <v>940</v>
      </c>
      <c r="C128" s="183">
        <f t="shared" si="1"/>
        <v>230</v>
      </c>
    </row>
    <row r="129" spans="1:3" x14ac:dyDescent="0.25">
      <c r="A129" s="181">
        <v>231</v>
      </c>
      <c r="B129" s="182" t="s">
        <v>941</v>
      </c>
      <c r="C129" s="183">
        <f t="shared" si="1"/>
        <v>231</v>
      </c>
    </row>
    <row r="130" spans="1:3" x14ac:dyDescent="0.25">
      <c r="A130" s="181">
        <v>232</v>
      </c>
      <c r="B130" s="182" t="s">
        <v>942</v>
      </c>
      <c r="C130" s="183">
        <f t="shared" ref="C130:C152" si="2">VALUE(A130)</f>
        <v>232</v>
      </c>
    </row>
    <row r="131" spans="1:3" x14ac:dyDescent="0.25">
      <c r="A131" s="181">
        <v>233</v>
      </c>
      <c r="B131" s="182" t="s">
        <v>943</v>
      </c>
      <c r="C131" s="183">
        <f t="shared" si="2"/>
        <v>233</v>
      </c>
    </row>
    <row r="132" spans="1:3" x14ac:dyDescent="0.25">
      <c r="A132" s="181">
        <v>234</v>
      </c>
      <c r="B132" s="182" t="s">
        <v>944</v>
      </c>
      <c r="C132" s="183">
        <f t="shared" si="2"/>
        <v>234</v>
      </c>
    </row>
    <row r="133" spans="1:3" x14ac:dyDescent="0.25">
      <c r="A133" s="181">
        <v>235</v>
      </c>
      <c r="B133" s="182" t="s">
        <v>945</v>
      </c>
      <c r="C133" s="183">
        <f t="shared" si="2"/>
        <v>235</v>
      </c>
    </row>
    <row r="134" spans="1:3" x14ac:dyDescent="0.25">
      <c r="A134" s="181">
        <v>236</v>
      </c>
      <c r="B134" s="182" t="s">
        <v>946</v>
      </c>
      <c r="C134" s="183">
        <f t="shared" si="2"/>
        <v>236</v>
      </c>
    </row>
    <row r="135" spans="1:3" x14ac:dyDescent="0.25">
      <c r="A135" s="181">
        <v>237</v>
      </c>
      <c r="B135" s="182" t="s">
        <v>947</v>
      </c>
      <c r="C135" s="183">
        <f t="shared" si="2"/>
        <v>237</v>
      </c>
    </row>
    <row r="136" spans="1:3" x14ac:dyDescent="0.25">
      <c r="A136" s="181">
        <v>238</v>
      </c>
      <c r="B136" s="182" t="s">
        <v>948</v>
      </c>
      <c r="C136" s="183">
        <f t="shared" si="2"/>
        <v>238</v>
      </c>
    </row>
    <row r="137" spans="1:3" x14ac:dyDescent="0.25">
      <c r="A137" s="181">
        <v>239</v>
      </c>
      <c r="B137" s="182" t="s">
        <v>949</v>
      </c>
      <c r="C137" s="183">
        <f t="shared" si="2"/>
        <v>239</v>
      </c>
    </row>
    <row r="138" spans="1:3" x14ac:dyDescent="0.25">
      <c r="A138" s="181">
        <v>240</v>
      </c>
      <c r="B138" s="182" t="s">
        <v>950</v>
      </c>
      <c r="C138" s="183">
        <f t="shared" si="2"/>
        <v>240</v>
      </c>
    </row>
    <row r="139" spans="1:3" x14ac:dyDescent="0.25">
      <c r="A139" s="181">
        <v>241</v>
      </c>
      <c r="B139" s="182" t="s">
        <v>951</v>
      </c>
      <c r="C139" s="183">
        <f t="shared" si="2"/>
        <v>241</v>
      </c>
    </row>
    <row r="140" spans="1:3" x14ac:dyDescent="0.25">
      <c r="A140" s="181">
        <v>242</v>
      </c>
      <c r="B140" s="182" t="s">
        <v>952</v>
      </c>
      <c r="C140" s="183">
        <f t="shared" si="2"/>
        <v>242</v>
      </c>
    </row>
    <row r="141" spans="1:3" x14ac:dyDescent="0.25">
      <c r="A141" s="181">
        <v>243</v>
      </c>
      <c r="B141" s="182" t="s">
        <v>953</v>
      </c>
      <c r="C141" s="183">
        <f t="shared" si="2"/>
        <v>243</v>
      </c>
    </row>
    <row r="142" spans="1:3" x14ac:dyDescent="0.25">
      <c r="A142" s="181">
        <v>244</v>
      </c>
      <c r="B142" s="182" t="s">
        <v>954</v>
      </c>
      <c r="C142" s="183">
        <f t="shared" si="2"/>
        <v>244</v>
      </c>
    </row>
    <row r="143" spans="1:3" x14ac:dyDescent="0.25">
      <c r="A143" s="181">
        <v>250</v>
      </c>
      <c r="B143" s="182" t="s">
        <v>955</v>
      </c>
      <c r="C143" s="183">
        <f t="shared" si="2"/>
        <v>250</v>
      </c>
    </row>
    <row r="144" spans="1:3" x14ac:dyDescent="0.25">
      <c r="A144" s="188">
        <v>310</v>
      </c>
      <c r="B144" s="182" t="s">
        <v>956</v>
      </c>
      <c r="C144" s="183">
        <f t="shared" si="2"/>
        <v>310</v>
      </c>
    </row>
    <row r="145" spans="1:3" x14ac:dyDescent="0.25">
      <c r="A145" s="188">
        <v>311</v>
      </c>
      <c r="B145" s="182" t="s">
        <v>957</v>
      </c>
      <c r="C145" s="183">
        <f t="shared" si="2"/>
        <v>311</v>
      </c>
    </row>
    <row r="146" spans="1:3" x14ac:dyDescent="0.25">
      <c r="A146" s="188">
        <v>324</v>
      </c>
      <c r="B146" s="182" t="s">
        <v>958</v>
      </c>
      <c r="C146" s="183">
        <f t="shared" si="2"/>
        <v>324</v>
      </c>
    </row>
    <row r="147" spans="1:3" x14ac:dyDescent="0.25">
      <c r="A147" s="188">
        <v>326</v>
      </c>
      <c r="B147" s="182" t="s">
        <v>959</v>
      </c>
      <c r="C147" s="183">
        <f t="shared" si="2"/>
        <v>326</v>
      </c>
    </row>
    <row r="148" spans="1:3" x14ac:dyDescent="0.25">
      <c r="A148" s="188">
        <v>330</v>
      </c>
      <c r="B148" s="182" t="s">
        <v>960</v>
      </c>
      <c r="C148" s="183">
        <f t="shared" si="2"/>
        <v>330</v>
      </c>
    </row>
    <row r="149" spans="1:3" ht="15.75" thickBot="1" x14ac:dyDescent="0.3">
      <c r="A149" s="184">
        <v>500</v>
      </c>
      <c r="B149" s="185" t="s">
        <v>961</v>
      </c>
      <c r="C149" s="183">
        <f t="shared" si="2"/>
        <v>500</v>
      </c>
    </row>
    <row r="150" spans="1:3" x14ac:dyDescent="0.25">
      <c r="A150" s="181">
        <v>223</v>
      </c>
      <c r="B150" s="182" t="s">
        <v>962</v>
      </c>
      <c r="C150" s="183">
        <f t="shared" si="2"/>
        <v>223</v>
      </c>
    </row>
    <row r="151" spans="1:3" x14ac:dyDescent="0.25">
      <c r="A151" s="181">
        <v>521</v>
      </c>
      <c r="B151" s="182" t="s">
        <v>963</v>
      </c>
      <c r="C151" s="183">
        <f t="shared" si="2"/>
        <v>521</v>
      </c>
    </row>
    <row r="152" spans="1:3" ht="15.75" thickBot="1" x14ac:dyDescent="0.3">
      <c r="A152" s="184">
        <v>581</v>
      </c>
      <c r="B152" s="185" t="s">
        <v>964</v>
      </c>
      <c r="C152" s="183">
        <f t="shared" si="2"/>
        <v>581</v>
      </c>
    </row>
    <row r="153" spans="1:3" x14ac:dyDescent="0.25">
      <c r="A153" s="188"/>
      <c r="B153" s="182"/>
      <c r="C153" s="183"/>
    </row>
    <row r="154" spans="1:3" x14ac:dyDescent="0.25">
      <c r="A154" s="180"/>
      <c r="B154" s="180"/>
      <c r="C154" s="180"/>
    </row>
    <row r="155" spans="1:3" x14ac:dyDescent="0.25">
      <c r="A155" s="180"/>
      <c r="B155" s="180"/>
      <c r="C155" s="180"/>
    </row>
    <row r="156" spans="1:3" x14ac:dyDescent="0.25">
      <c r="A156" s="180"/>
      <c r="B156" s="180"/>
      <c r="C156" s="180"/>
    </row>
    <row r="157" spans="1:3" x14ac:dyDescent="0.25">
      <c r="A157" s="180"/>
      <c r="B157" s="180"/>
      <c r="C157" s="180"/>
    </row>
    <row r="158" spans="1:3" x14ac:dyDescent="0.25">
      <c r="A158" s="180"/>
      <c r="B158" s="180"/>
      <c r="C158" s="180"/>
    </row>
    <row r="159" spans="1:3" x14ac:dyDescent="0.25">
      <c r="A159" s="180"/>
      <c r="B159" s="180"/>
      <c r="C159" s="180"/>
    </row>
    <row r="160" spans="1:3" x14ac:dyDescent="0.25">
      <c r="A160" s="13">
        <v>41112</v>
      </c>
      <c r="B160" s="13" t="s">
        <v>134</v>
      </c>
    </row>
    <row r="161" spans="1:2" x14ac:dyDescent="0.25">
      <c r="A161" s="13">
        <v>41113</v>
      </c>
      <c r="B161" s="13" t="s">
        <v>270</v>
      </c>
    </row>
    <row r="162" spans="1:2" x14ac:dyDescent="0.25">
      <c r="A162" s="13">
        <v>41114</v>
      </c>
      <c r="B162" s="13" t="s">
        <v>204</v>
      </c>
    </row>
    <row r="163" spans="1:2" x14ac:dyDescent="0.25">
      <c r="A163" s="13">
        <v>41115</v>
      </c>
      <c r="B163" s="13" t="s">
        <v>133</v>
      </c>
    </row>
    <row r="164" spans="1:2" x14ac:dyDescent="0.25">
      <c r="A164" s="13">
        <v>41116</v>
      </c>
      <c r="B164" s="13" t="s">
        <v>164</v>
      </c>
    </row>
    <row r="165" spans="1:2" x14ac:dyDescent="0.25">
      <c r="A165" s="13">
        <v>41117</v>
      </c>
      <c r="B165" s="13" t="s">
        <v>167</v>
      </c>
    </row>
    <row r="166" spans="1:2" x14ac:dyDescent="0.25">
      <c r="A166" s="13">
        <v>41118</v>
      </c>
      <c r="B166" s="13" t="s">
        <v>192</v>
      </c>
    </row>
    <row r="167" spans="1:2" x14ac:dyDescent="0.25">
      <c r="A167" s="13">
        <v>41119</v>
      </c>
      <c r="B167" s="13" t="s">
        <v>214</v>
      </c>
    </row>
    <row r="168" spans="1:2" x14ac:dyDescent="0.25">
      <c r="A168" s="13">
        <v>41120</v>
      </c>
      <c r="B168" s="13" t="s">
        <v>213</v>
      </c>
    </row>
    <row r="169" spans="1:2" x14ac:dyDescent="0.25">
      <c r="A169" s="13">
        <v>41103</v>
      </c>
      <c r="B169" s="13" t="s">
        <v>232</v>
      </c>
    </row>
    <row r="170" spans="1:2" x14ac:dyDescent="0.25">
      <c r="A170" s="13">
        <v>41121</v>
      </c>
      <c r="B170" s="13" t="s">
        <v>195</v>
      </c>
    </row>
    <row r="171" spans="1:2" x14ac:dyDescent="0.25">
      <c r="A171" s="13">
        <v>41122</v>
      </c>
      <c r="B171" s="13" t="s">
        <v>238</v>
      </c>
    </row>
    <row r="172" spans="1:2" x14ac:dyDescent="0.25">
      <c r="A172" s="13">
        <v>41123</v>
      </c>
      <c r="B172" s="13" t="s">
        <v>200</v>
      </c>
    </row>
    <row r="173" spans="1:2" x14ac:dyDescent="0.25">
      <c r="A173" s="13">
        <v>41124</v>
      </c>
      <c r="B173" s="13" t="s">
        <v>169</v>
      </c>
    </row>
    <row r="174" spans="1:2" x14ac:dyDescent="0.25">
      <c r="A174" s="13">
        <v>41125</v>
      </c>
      <c r="B174" s="13" t="s">
        <v>212</v>
      </c>
    </row>
    <row r="175" spans="1:2" x14ac:dyDescent="0.25">
      <c r="A175" s="13">
        <v>41126</v>
      </c>
      <c r="B175" s="13" t="s">
        <v>181</v>
      </c>
    </row>
    <row r="176" spans="1:2" x14ac:dyDescent="0.25">
      <c r="A176" s="13">
        <v>41127</v>
      </c>
      <c r="B176" s="13" t="s">
        <v>199</v>
      </c>
    </row>
    <row r="177" spans="1:2" x14ac:dyDescent="0.25">
      <c r="A177" s="13">
        <v>41128</v>
      </c>
      <c r="B177" s="13" t="s">
        <v>211</v>
      </c>
    </row>
    <row r="178" spans="1:2" x14ac:dyDescent="0.25">
      <c r="A178" s="13">
        <v>41129</v>
      </c>
      <c r="B178" s="13" t="s">
        <v>182</v>
      </c>
    </row>
    <row r="179" spans="1:2" x14ac:dyDescent="0.25">
      <c r="A179" s="13">
        <v>41130</v>
      </c>
      <c r="B179" s="13" t="s">
        <v>183</v>
      </c>
    </row>
    <row r="180" spans="1:2" x14ac:dyDescent="0.25">
      <c r="A180" s="13">
        <v>41104</v>
      </c>
      <c r="B180" s="13" t="s">
        <v>228</v>
      </c>
    </row>
    <row r="181" spans="1:2" x14ac:dyDescent="0.25">
      <c r="A181" s="13">
        <v>41105</v>
      </c>
      <c r="B181" s="13" t="s">
        <v>171</v>
      </c>
    </row>
    <row r="182" spans="1:2" x14ac:dyDescent="0.25">
      <c r="A182" s="13">
        <v>41106</v>
      </c>
      <c r="B182" s="13" t="s">
        <v>165</v>
      </c>
    </row>
    <row r="183" spans="1:2" x14ac:dyDescent="0.25">
      <c r="A183" s="13">
        <v>41108</v>
      </c>
      <c r="B183" s="13" t="s">
        <v>234</v>
      </c>
    </row>
    <row r="184" spans="1:2" x14ac:dyDescent="0.25">
      <c r="A184" s="13">
        <v>41107</v>
      </c>
      <c r="B184" s="13" t="s">
        <v>172</v>
      </c>
    </row>
    <row r="185" spans="1:2" x14ac:dyDescent="0.25">
      <c r="A185" s="13">
        <v>41109</v>
      </c>
      <c r="B185" s="13" t="s">
        <v>184</v>
      </c>
    </row>
    <row r="186" spans="1:2" x14ac:dyDescent="0.25">
      <c r="A186" s="13">
        <v>41110</v>
      </c>
      <c r="B186" s="13" t="s">
        <v>180</v>
      </c>
    </row>
    <row r="187" spans="1:2" x14ac:dyDescent="0.25">
      <c r="A187" s="13">
        <v>43400</v>
      </c>
      <c r="B187" s="13" t="s">
        <v>218</v>
      </c>
    </row>
    <row r="188" spans="1:2" x14ac:dyDescent="0.25">
      <c r="A188" s="13">
        <v>41140</v>
      </c>
      <c r="B188" s="13" t="s">
        <v>809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533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463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463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464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464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465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465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466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466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467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467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468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469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470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470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471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471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472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472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473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473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474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474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475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476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476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477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477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478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478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479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480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480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481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482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483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483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484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484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485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485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486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486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487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487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488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488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489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489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490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490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491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491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492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492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493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494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494</v>
      </c>
    </row>
    <row r="35" spans="1:11" ht="30" x14ac:dyDescent="0.25">
      <c r="A35">
        <v>1</v>
      </c>
      <c r="B35" s="23">
        <v>471</v>
      </c>
      <c r="C35" s="22" t="s">
        <v>511</v>
      </c>
      <c r="D35">
        <v>471</v>
      </c>
      <c r="E35" s="8" t="s">
        <v>495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496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496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497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497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498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499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500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501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501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502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502</v>
      </c>
    </row>
    <row r="43" spans="1:11" x14ac:dyDescent="0.25">
      <c r="A43">
        <v>1</v>
      </c>
      <c r="B43" s="19">
        <v>494</v>
      </c>
      <c r="C43" s="22" t="s">
        <v>507</v>
      </c>
      <c r="D43">
        <v>494</v>
      </c>
      <c r="E43" s="8" t="s">
        <v>503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503</v>
      </c>
    </row>
    <row r="44" spans="1:11" x14ac:dyDescent="0.25">
      <c r="A44">
        <v>1</v>
      </c>
      <c r="B44" s="19">
        <v>495</v>
      </c>
      <c r="C44" s="22" t="s">
        <v>508</v>
      </c>
      <c r="D44">
        <v>495</v>
      </c>
      <c r="E44" s="8" t="s">
        <v>504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504</v>
      </c>
    </row>
    <row r="45" spans="1:11" ht="30" x14ac:dyDescent="0.25">
      <c r="A45">
        <v>1</v>
      </c>
      <c r="B45" s="19">
        <v>496</v>
      </c>
      <c r="C45" s="22" t="s">
        <v>509</v>
      </c>
      <c r="D45">
        <v>496</v>
      </c>
      <c r="E45" s="8" t="s">
        <v>505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510</v>
      </c>
      <c r="D46">
        <v>499</v>
      </c>
      <c r="E46" s="8" t="s">
        <v>506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512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513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513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514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515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515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516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516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517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517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518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518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519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520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520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521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522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522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523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523</v>
      </c>
    </row>
    <row r="59" spans="2:11" ht="45" x14ac:dyDescent="0.25">
      <c r="B59" s="11">
        <v>551</v>
      </c>
      <c r="C59" s="8" t="s">
        <v>443</v>
      </c>
      <c r="D59" s="8">
        <v>551</v>
      </c>
      <c r="E59" s="18" t="s">
        <v>524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524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525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525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526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526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527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528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529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529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530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530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531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532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538</v>
      </c>
      <c r="B3" s="15"/>
      <c r="C3" s="15"/>
      <c r="D3" s="14"/>
      <c r="E3" s="14"/>
      <c r="F3" s="27"/>
    </row>
    <row r="4" spans="1:6" x14ac:dyDescent="0.25">
      <c r="A4" s="26" t="s">
        <v>456</v>
      </c>
      <c r="B4" s="13"/>
      <c r="C4" s="13"/>
      <c r="D4" s="13" t="s">
        <v>457</v>
      </c>
      <c r="E4" s="13" t="s">
        <v>539</v>
      </c>
      <c r="F4" s="27" t="s">
        <v>540</v>
      </c>
    </row>
    <row r="5" spans="1:6" ht="26.25" x14ac:dyDescent="0.25">
      <c r="A5" s="28" t="s">
        <v>556</v>
      </c>
      <c r="B5" s="13"/>
      <c r="C5" s="37" t="s">
        <v>557</v>
      </c>
      <c r="D5" s="13" t="s">
        <v>558</v>
      </c>
      <c r="E5" s="32" t="s">
        <v>559</v>
      </c>
      <c r="F5" s="29">
        <v>1</v>
      </c>
    </row>
    <row r="6" spans="1:6" x14ac:dyDescent="0.25">
      <c r="A6" s="30"/>
      <c r="B6" s="31" t="s">
        <v>535</v>
      </c>
      <c r="C6" s="31" t="s">
        <v>560</v>
      </c>
      <c r="D6" s="13" t="s">
        <v>561</v>
      </c>
      <c r="E6" s="32" t="s">
        <v>562</v>
      </c>
      <c r="F6" s="29">
        <v>1</v>
      </c>
    </row>
    <row r="7" spans="1:6" x14ac:dyDescent="0.25">
      <c r="A7" s="30"/>
      <c r="B7" s="31" t="s">
        <v>536</v>
      </c>
      <c r="C7" s="31" t="s">
        <v>563</v>
      </c>
      <c r="D7" s="13" t="s">
        <v>564</v>
      </c>
      <c r="E7" s="32" t="s">
        <v>565</v>
      </c>
      <c r="F7" s="29">
        <v>1</v>
      </c>
    </row>
    <row r="8" spans="1:6" x14ac:dyDescent="0.25">
      <c r="A8" s="30"/>
      <c r="B8" s="31" t="s">
        <v>537</v>
      </c>
      <c r="C8" s="31" t="s">
        <v>566</v>
      </c>
      <c r="D8" s="13" t="s">
        <v>567</v>
      </c>
      <c r="E8" s="32" t="s">
        <v>568</v>
      </c>
      <c r="F8" s="29">
        <v>1</v>
      </c>
    </row>
    <row r="9" spans="1:6" x14ac:dyDescent="0.25">
      <c r="A9" s="30"/>
      <c r="B9" s="16"/>
      <c r="C9" s="16"/>
      <c r="D9" s="13" t="s">
        <v>569</v>
      </c>
      <c r="E9" s="32" t="s">
        <v>570</v>
      </c>
      <c r="F9" s="29">
        <v>1</v>
      </c>
    </row>
    <row r="10" spans="1:6" x14ac:dyDescent="0.25">
      <c r="A10" s="30"/>
      <c r="B10" s="16"/>
      <c r="C10" s="16"/>
      <c r="D10" s="13" t="s">
        <v>571</v>
      </c>
      <c r="E10" s="32" t="s">
        <v>572</v>
      </c>
      <c r="F10" s="29">
        <v>1</v>
      </c>
    </row>
    <row r="11" spans="1:6" x14ac:dyDescent="0.25">
      <c r="A11" s="30"/>
      <c r="B11" s="16"/>
      <c r="C11" s="16"/>
      <c r="D11" s="13" t="s">
        <v>573</v>
      </c>
      <c r="E11" s="32" t="s">
        <v>574</v>
      </c>
      <c r="F11" s="29">
        <v>1</v>
      </c>
    </row>
    <row r="12" spans="1:6" x14ac:dyDescent="0.25">
      <c r="A12" s="30"/>
      <c r="B12" s="16"/>
      <c r="C12" s="16"/>
      <c r="D12" s="13" t="s">
        <v>575</v>
      </c>
      <c r="E12" s="32" t="s">
        <v>576</v>
      </c>
      <c r="F12" s="29">
        <v>1</v>
      </c>
    </row>
    <row r="13" spans="1:6" x14ac:dyDescent="0.25">
      <c r="A13" s="30"/>
      <c r="B13" s="16"/>
      <c r="C13" s="16"/>
      <c r="D13" s="13" t="s">
        <v>543</v>
      </c>
      <c r="E13" s="32" t="s">
        <v>577</v>
      </c>
      <c r="F13" s="29">
        <v>1</v>
      </c>
    </row>
    <row r="14" spans="1:6" x14ac:dyDescent="0.25">
      <c r="A14" s="30"/>
      <c r="B14" s="16"/>
      <c r="C14" s="16"/>
      <c r="D14" s="13" t="s">
        <v>546</v>
      </c>
      <c r="E14" s="32" t="s">
        <v>578</v>
      </c>
      <c r="F14" s="29">
        <v>1</v>
      </c>
    </row>
    <row r="15" spans="1:6" x14ac:dyDescent="0.25">
      <c r="A15" s="30"/>
      <c r="B15" s="16"/>
      <c r="C15" s="16"/>
      <c r="D15" s="13" t="s">
        <v>548</v>
      </c>
      <c r="E15" s="32" t="s">
        <v>579</v>
      </c>
      <c r="F15" s="29">
        <v>1</v>
      </c>
    </row>
    <row r="16" spans="1:6" x14ac:dyDescent="0.25">
      <c r="A16" s="30"/>
      <c r="B16" s="16"/>
      <c r="C16" s="16"/>
      <c r="D16" s="13" t="s">
        <v>550</v>
      </c>
      <c r="E16" s="32" t="s">
        <v>580</v>
      </c>
      <c r="F16" s="29">
        <v>1</v>
      </c>
    </row>
    <row r="17" spans="1:6" x14ac:dyDescent="0.25">
      <c r="A17" s="30"/>
      <c r="B17" s="16"/>
      <c r="C17" s="16"/>
      <c r="D17" s="13" t="s">
        <v>552</v>
      </c>
      <c r="E17" s="32" t="s">
        <v>581</v>
      </c>
      <c r="F17" s="29">
        <v>1</v>
      </c>
    </row>
    <row r="18" spans="1:6" x14ac:dyDescent="0.25">
      <c r="A18" s="30"/>
      <c r="B18" s="16"/>
      <c r="C18" s="16"/>
      <c r="D18" s="13" t="s">
        <v>554</v>
      </c>
      <c r="E18" s="32" t="s">
        <v>582</v>
      </c>
      <c r="F18" s="29">
        <v>1</v>
      </c>
    </row>
    <row r="19" spans="1:6" x14ac:dyDescent="0.25">
      <c r="A19" s="30"/>
      <c r="B19" s="16"/>
      <c r="C19" s="16"/>
      <c r="D19" s="13" t="s">
        <v>583</v>
      </c>
      <c r="E19" s="32" t="s">
        <v>584</v>
      </c>
      <c r="F19" s="29">
        <v>1</v>
      </c>
    </row>
    <row r="20" spans="1:6" x14ac:dyDescent="0.25">
      <c r="A20" s="30"/>
      <c r="B20" s="16"/>
      <c r="C20" s="16"/>
      <c r="D20" s="13" t="s">
        <v>585</v>
      </c>
      <c r="E20" s="32" t="s">
        <v>586</v>
      </c>
      <c r="F20" s="29">
        <v>1</v>
      </c>
    </row>
    <row r="21" spans="1:6" x14ac:dyDescent="0.25">
      <c r="A21" s="30"/>
      <c r="B21" s="16"/>
      <c r="C21" s="16"/>
      <c r="D21" s="13" t="s">
        <v>587</v>
      </c>
      <c r="E21" s="32" t="s">
        <v>588</v>
      </c>
      <c r="F21" s="29">
        <v>1</v>
      </c>
    </row>
    <row r="22" spans="1:6" x14ac:dyDescent="0.25">
      <c r="A22" s="30"/>
      <c r="B22" s="16"/>
      <c r="C22" s="16"/>
      <c r="D22" s="13" t="s">
        <v>589</v>
      </c>
      <c r="E22" s="32" t="s">
        <v>590</v>
      </c>
      <c r="F22" s="29">
        <v>1</v>
      </c>
    </row>
    <row r="23" spans="1:6" x14ac:dyDescent="0.25">
      <c r="A23" s="30"/>
      <c r="B23" s="16"/>
      <c r="C23" s="16"/>
      <c r="D23" s="13" t="s">
        <v>591</v>
      </c>
      <c r="E23" s="32" t="s">
        <v>592</v>
      </c>
      <c r="F23" s="29">
        <v>1</v>
      </c>
    </row>
    <row r="24" spans="1:6" x14ac:dyDescent="0.25">
      <c r="A24" s="30"/>
      <c r="B24" s="16"/>
      <c r="C24" s="16"/>
      <c r="D24" s="13" t="s">
        <v>593</v>
      </c>
      <c r="E24" s="32" t="s">
        <v>594</v>
      </c>
      <c r="F24" s="29">
        <v>1</v>
      </c>
    </row>
    <row r="25" spans="1:6" x14ac:dyDescent="0.25">
      <c r="A25" s="30"/>
      <c r="B25" s="16"/>
      <c r="C25" s="16"/>
      <c r="D25" s="13" t="s">
        <v>595</v>
      </c>
      <c r="E25" s="32" t="s">
        <v>596</v>
      </c>
      <c r="F25" s="29">
        <v>1</v>
      </c>
    </row>
    <row r="26" spans="1:6" x14ac:dyDescent="0.25">
      <c r="A26" s="30"/>
      <c r="B26" s="16"/>
      <c r="C26" s="16"/>
      <c r="D26" s="13" t="s">
        <v>597</v>
      </c>
      <c r="E26" s="32" t="s">
        <v>598</v>
      </c>
      <c r="F26" s="29">
        <v>1</v>
      </c>
    </row>
    <row r="27" spans="1:6" x14ac:dyDescent="0.25">
      <c r="A27" s="30"/>
      <c r="B27" s="16"/>
      <c r="C27" s="16"/>
      <c r="D27" s="13" t="s">
        <v>599</v>
      </c>
      <c r="E27" s="32" t="s">
        <v>600</v>
      </c>
      <c r="F27" s="29">
        <v>1</v>
      </c>
    </row>
    <row r="28" spans="1:6" x14ac:dyDescent="0.25">
      <c r="A28" s="30"/>
      <c r="B28" s="16"/>
      <c r="C28" s="16"/>
      <c r="D28" s="13" t="s">
        <v>601</v>
      </c>
      <c r="E28" s="32" t="s">
        <v>602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610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611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612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613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614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615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616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617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541</v>
      </c>
      <c r="B60" s="13"/>
      <c r="C60" s="37" t="s">
        <v>542</v>
      </c>
      <c r="D60" s="42" t="s">
        <v>543</v>
      </c>
      <c r="E60" s="13" t="s">
        <v>544</v>
      </c>
      <c r="F60" s="29">
        <v>7</v>
      </c>
    </row>
    <row r="61" spans="1:6" x14ac:dyDescent="0.25">
      <c r="A61" s="30"/>
      <c r="B61" s="31" t="s">
        <v>534</v>
      </c>
      <c r="C61" s="31" t="s">
        <v>545</v>
      </c>
      <c r="D61" s="42" t="s">
        <v>546</v>
      </c>
      <c r="E61" s="13" t="s">
        <v>547</v>
      </c>
      <c r="F61" s="29">
        <v>7</v>
      </c>
    </row>
    <row r="62" spans="1:6" x14ac:dyDescent="0.25">
      <c r="A62" s="30"/>
      <c r="B62" s="31"/>
      <c r="C62" s="31"/>
      <c r="D62" s="42" t="s">
        <v>548</v>
      </c>
      <c r="E62" s="13" t="s">
        <v>549</v>
      </c>
      <c r="F62" s="29">
        <v>2</v>
      </c>
    </row>
    <row r="63" spans="1:6" x14ac:dyDescent="0.25">
      <c r="A63" s="30"/>
      <c r="B63" s="16"/>
      <c r="C63" s="16"/>
      <c r="D63" s="42" t="s">
        <v>550</v>
      </c>
      <c r="E63" s="13" t="s">
        <v>551</v>
      </c>
      <c r="F63" s="29">
        <v>1</v>
      </c>
    </row>
    <row r="64" spans="1:6" x14ac:dyDescent="0.25">
      <c r="A64" s="30"/>
      <c r="B64" s="16"/>
      <c r="C64" s="16"/>
      <c r="D64" s="42" t="s">
        <v>552</v>
      </c>
      <c r="E64" s="13" t="s">
        <v>553</v>
      </c>
      <c r="F64" s="29">
        <v>1</v>
      </c>
    </row>
    <row r="65" spans="1:8" x14ac:dyDescent="0.25">
      <c r="A65" s="30"/>
      <c r="B65" s="16"/>
      <c r="C65" s="16"/>
      <c r="D65" s="42" t="s">
        <v>554</v>
      </c>
      <c r="E65" s="32" t="s">
        <v>555</v>
      </c>
      <c r="F65" s="29">
        <v>1</v>
      </c>
    </row>
    <row r="66" spans="1:8" x14ac:dyDescent="0.25">
      <c r="D66" s="42" t="s">
        <v>583</v>
      </c>
      <c r="E66" s="39" t="s">
        <v>606</v>
      </c>
      <c r="G66" t="s">
        <v>605</v>
      </c>
      <c r="H66" s="38">
        <v>40389</v>
      </c>
    </row>
    <row r="67" spans="1:8" x14ac:dyDescent="0.25">
      <c r="D67" s="42" t="s">
        <v>585</v>
      </c>
      <c r="E67" s="39" t="s">
        <v>607</v>
      </c>
      <c r="G67" t="s">
        <v>605</v>
      </c>
      <c r="H67" s="38">
        <v>40389</v>
      </c>
    </row>
    <row r="68" spans="1:8" x14ac:dyDescent="0.25">
      <c r="D68" s="42" t="s">
        <v>603</v>
      </c>
      <c r="E68" s="39" t="s">
        <v>608</v>
      </c>
      <c r="G68" t="s">
        <v>605</v>
      </c>
      <c r="H68" s="38">
        <v>40389</v>
      </c>
    </row>
    <row r="69" spans="1:8" x14ac:dyDescent="0.25">
      <c r="B69" t="s">
        <v>609</v>
      </c>
      <c r="D69" s="40" t="s">
        <v>587</v>
      </c>
      <c r="E69" s="39" t="s">
        <v>621</v>
      </c>
      <c r="G69" t="s">
        <v>605</v>
      </c>
      <c r="H69" s="38">
        <v>40389</v>
      </c>
    </row>
    <row r="70" spans="1:8" x14ac:dyDescent="0.25">
      <c r="D70" s="40" t="s">
        <v>589</v>
      </c>
      <c r="E70" s="39" t="s">
        <v>364</v>
      </c>
      <c r="G70" t="s">
        <v>605</v>
      </c>
      <c r="H70" s="38">
        <v>40389</v>
      </c>
    </row>
    <row r="71" spans="1:8" x14ac:dyDescent="0.25">
      <c r="D71" s="40" t="s">
        <v>591</v>
      </c>
      <c r="E71" s="39" t="s">
        <v>622</v>
      </c>
      <c r="G71" t="s">
        <v>605</v>
      </c>
      <c r="H71" s="38">
        <v>40389</v>
      </c>
    </row>
    <row r="72" spans="1:8" x14ac:dyDescent="0.25">
      <c r="B72" t="s">
        <v>620</v>
      </c>
      <c r="D72" s="41" t="s">
        <v>610</v>
      </c>
      <c r="E72" s="39" t="s">
        <v>623</v>
      </c>
      <c r="G72" t="s">
        <v>605</v>
      </c>
      <c r="H72" s="38">
        <v>40389</v>
      </c>
    </row>
    <row r="73" spans="1:8" x14ac:dyDescent="0.25">
      <c r="D73" s="41" t="s">
        <v>611</v>
      </c>
      <c r="E73" s="39" t="s">
        <v>630</v>
      </c>
      <c r="G73" t="s">
        <v>605</v>
      </c>
      <c r="H73" s="38">
        <v>40389</v>
      </c>
    </row>
    <row r="74" spans="1:8" x14ac:dyDescent="0.25">
      <c r="D74" s="41" t="s">
        <v>612</v>
      </c>
      <c r="E74" s="39" t="s">
        <v>624</v>
      </c>
      <c r="G74" t="s">
        <v>605</v>
      </c>
      <c r="H74" s="38">
        <v>40389</v>
      </c>
    </row>
    <row r="75" spans="1:8" x14ac:dyDescent="0.25">
      <c r="D75" s="41" t="s">
        <v>613</v>
      </c>
      <c r="E75" s="39" t="s">
        <v>625</v>
      </c>
      <c r="G75" t="s">
        <v>605</v>
      </c>
      <c r="H75" s="38">
        <v>40389</v>
      </c>
    </row>
    <row r="76" spans="1:8" x14ac:dyDescent="0.25">
      <c r="D76" s="41" t="s">
        <v>614</v>
      </c>
      <c r="E76" s="44" t="s">
        <v>636</v>
      </c>
      <c r="G76" t="s">
        <v>605</v>
      </c>
      <c r="H76" s="38">
        <v>40389</v>
      </c>
    </row>
    <row r="77" spans="1:8" x14ac:dyDescent="0.25">
      <c r="D77" s="41" t="s">
        <v>615</v>
      </c>
      <c r="E77" s="39" t="s">
        <v>626</v>
      </c>
      <c r="G77" t="s">
        <v>605</v>
      </c>
      <c r="H77" s="38">
        <v>40389</v>
      </c>
    </row>
    <row r="78" spans="1:8" x14ac:dyDescent="0.25">
      <c r="D78" s="41" t="s">
        <v>616</v>
      </c>
      <c r="E78" s="39" t="s">
        <v>627</v>
      </c>
      <c r="G78" t="s">
        <v>605</v>
      </c>
      <c r="H78" s="38">
        <v>40389</v>
      </c>
    </row>
    <row r="79" spans="1:8" x14ac:dyDescent="0.25">
      <c r="D79" s="41" t="s">
        <v>617</v>
      </c>
      <c r="E79" s="39" t="s">
        <v>631</v>
      </c>
      <c r="G79" t="s">
        <v>605</v>
      </c>
      <c r="H79" s="38">
        <v>40389</v>
      </c>
    </row>
    <row r="80" spans="1:8" x14ac:dyDescent="0.25">
      <c r="D80" s="41" t="s">
        <v>618</v>
      </c>
      <c r="E80" s="39" t="s">
        <v>628</v>
      </c>
      <c r="G80" t="s">
        <v>605</v>
      </c>
      <c r="H80" s="38">
        <v>40389</v>
      </c>
    </row>
    <row r="81" spans="2:5" x14ac:dyDescent="0.25">
      <c r="D81" s="41" t="s">
        <v>619</v>
      </c>
      <c r="E81" s="39" t="s">
        <v>629</v>
      </c>
    </row>
    <row r="82" spans="2:5" x14ac:dyDescent="0.25">
      <c r="D82" s="41" t="s">
        <v>637</v>
      </c>
      <c r="E82" s="39" t="s">
        <v>639</v>
      </c>
    </row>
    <row r="83" spans="2:5" x14ac:dyDescent="0.25">
      <c r="D83" s="41" t="s">
        <v>638</v>
      </c>
      <c r="E83" s="39" t="s">
        <v>640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7" t="s">
        <v>271</v>
      </c>
      <c r="B1" s="117" t="s">
        <v>272</v>
      </c>
    </row>
    <row r="2" spans="1:2" ht="15" x14ac:dyDescent="0.2">
      <c r="A2" s="118" t="s">
        <v>293</v>
      </c>
      <c r="B2" s="118" t="s">
        <v>294</v>
      </c>
    </row>
    <row r="3" spans="1:2" ht="15" x14ac:dyDescent="0.2">
      <c r="A3" s="118" t="s">
        <v>295</v>
      </c>
      <c r="B3" s="118" t="s">
        <v>296</v>
      </c>
    </row>
    <row r="4" spans="1:2" ht="30" x14ac:dyDescent="0.2">
      <c r="A4" s="118" t="s">
        <v>297</v>
      </c>
      <c r="B4" s="118" t="s">
        <v>298</v>
      </c>
    </row>
    <row r="5" spans="1:2" ht="15" x14ac:dyDescent="0.2">
      <c r="A5" s="118" t="s">
        <v>299</v>
      </c>
      <c r="B5" s="118" t="s">
        <v>300</v>
      </c>
    </row>
    <row r="6" spans="1:2" ht="30" x14ac:dyDescent="0.2">
      <c r="A6" s="118" t="s">
        <v>301</v>
      </c>
      <c r="B6" s="118" t="s">
        <v>302</v>
      </c>
    </row>
    <row r="7" spans="1:2" ht="15" x14ac:dyDescent="0.2">
      <c r="A7" s="118" t="s">
        <v>303</v>
      </c>
      <c r="B7" s="118" t="s">
        <v>304</v>
      </c>
    </row>
    <row r="8" spans="1:2" ht="15" x14ac:dyDescent="0.2">
      <c r="A8" s="118" t="s">
        <v>305</v>
      </c>
      <c r="B8" s="118" t="s">
        <v>306</v>
      </c>
    </row>
    <row r="9" spans="1:2" ht="15" x14ac:dyDescent="0.2">
      <c r="A9" s="118" t="s">
        <v>307</v>
      </c>
      <c r="B9" s="118" t="s">
        <v>308</v>
      </c>
    </row>
    <row r="10" spans="1:2" ht="15" x14ac:dyDescent="0.2">
      <c r="A10" s="118" t="s">
        <v>309</v>
      </c>
      <c r="B10" s="118" t="s">
        <v>310</v>
      </c>
    </row>
    <row r="11" spans="1:2" ht="15" x14ac:dyDescent="0.2">
      <c r="A11" s="118" t="s">
        <v>311</v>
      </c>
      <c r="B11" s="118" t="s">
        <v>312</v>
      </c>
    </row>
    <row r="12" spans="1:2" ht="15" x14ac:dyDescent="0.2">
      <c r="A12" s="118" t="s">
        <v>313</v>
      </c>
      <c r="B12" s="118" t="s">
        <v>679</v>
      </c>
    </row>
    <row r="13" spans="1:2" ht="15" x14ac:dyDescent="0.2">
      <c r="A13" s="118" t="s">
        <v>314</v>
      </c>
      <c r="B13" s="118" t="s">
        <v>680</v>
      </c>
    </row>
    <row r="14" spans="1:2" ht="15" x14ac:dyDescent="0.2">
      <c r="A14" s="118" t="s">
        <v>315</v>
      </c>
      <c r="B14" s="118" t="s">
        <v>316</v>
      </c>
    </row>
    <row r="15" spans="1:2" ht="15" x14ac:dyDescent="0.2">
      <c r="A15" s="118" t="s">
        <v>317</v>
      </c>
      <c r="B15" s="118" t="s">
        <v>318</v>
      </c>
    </row>
    <row r="16" spans="1:2" ht="15" x14ac:dyDescent="0.2">
      <c r="A16" s="118" t="s">
        <v>319</v>
      </c>
      <c r="B16" s="118" t="s">
        <v>320</v>
      </c>
    </row>
    <row r="17" spans="1:2" ht="15" x14ac:dyDescent="0.2">
      <c r="A17" s="118" t="s">
        <v>321</v>
      </c>
      <c r="B17" s="118" t="s">
        <v>322</v>
      </c>
    </row>
    <row r="18" spans="1:2" ht="15" x14ac:dyDescent="0.2">
      <c r="A18" s="118" t="s">
        <v>323</v>
      </c>
      <c r="B18" s="118" t="s">
        <v>324</v>
      </c>
    </row>
    <row r="19" spans="1:2" ht="15" x14ac:dyDescent="0.2">
      <c r="A19" s="118" t="s">
        <v>325</v>
      </c>
      <c r="B19" s="118" t="s">
        <v>326</v>
      </c>
    </row>
    <row r="20" spans="1:2" ht="15" x14ac:dyDescent="0.2">
      <c r="A20" s="118" t="s">
        <v>327</v>
      </c>
      <c r="B20" s="118" t="s">
        <v>681</v>
      </c>
    </row>
    <row r="21" spans="1:2" ht="15" x14ac:dyDescent="0.2">
      <c r="A21" s="118" t="s">
        <v>328</v>
      </c>
      <c r="B21" s="118" t="s">
        <v>329</v>
      </c>
    </row>
    <row r="22" spans="1:2" ht="15" x14ac:dyDescent="0.2">
      <c r="A22" s="118" t="s">
        <v>330</v>
      </c>
      <c r="B22" s="118" t="s">
        <v>331</v>
      </c>
    </row>
    <row r="23" spans="1:2" ht="15" x14ac:dyDescent="0.2">
      <c r="A23" s="118" t="s">
        <v>332</v>
      </c>
      <c r="B23" s="118" t="s">
        <v>333</v>
      </c>
    </row>
    <row r="24" spans="1:2" ht="15" x14ac:dyDescent="0.2">
      <c r="A24" s="118" t="s">
        <v>334</v>
      </c>
      <c r="B24" s="118" t="s">
        <v>335</v>
      </c>
    </row>
    <row r="25" spans="1:2" ht="15" x14ac:dyDescent="0.2">
      <c r="A25" s="118" t="s">
        <v>336</v>
      </c>
      <c r="B25" s="118" t="s">
        <v>337</v>
      </c>
    </row>
    <row r="26" spans="1:2" ht="15" x14ac:dyDescent="0.2">
      <c r="A26" s="118" t="s">
        <v>338</v>
      </c>
      <c r="B26" s="118" t="s">
        <v>339</v>
      </c>
    </row>
    <row r="27" spans="1:2" ht="15" x14ac:dyDescent="0.2">
      <c r="A27" s="118" t="s">
        <v>340</v>
      </c>
      <c r="B27" s="118" t="s">
        <v>682</v>
      </c>
    </row>
    <row r="28" spans="1:2" ht="15" x14ac:dyDescent="0.2">
      <c r="A28" s="118" t="s">
        <v>341</v>
      </c>
      <c r="B28" s="118" t="s">
        <v>342</v>
      </c>
    </row>
    <row r="29" spans="1:2" ht="15" x14ac:dyDescent="0.2">
      <c r="A29" s="118" t="s">
        <v>343</v>
      </c>
      <c r="B29" s="118" t="s">
        <v>344</v>
      </c>
    </row>
    <row r="30" spans="1:2" ht="15" x14ac:dyDescent="0.2">
      <c r="A30" s="118" t="s">
        <v>345</v>
      </c>
      <c r="B30" s="118" t="s">
        <v>346</v>
      </c>
    </row>
    <row r="31" spans="1:2" ht="15" x14ac:dyDescent="0.2">
      <c r="A31" s="118" t="s">
        <v>347</v>
      </c>
      <c r="B31" s="118" t="s">
        <v>348</v>
      </c>
    </row>
    <row r="32" spans="1:2" ht="15" x14ac:dyDescent="0.2">
      <c r="A32" s="118" t="s">
        <v>349</v>
      </c>
      <c r="B32" s="118" t="s">
        <v>350</v>
      </c>
    </row>
    <row r="33" spans="1:2" ht="15" x14ac:dyDescent="0.2">
      <c r="A33" s="118" t="s">
        <v>351</v>
      </c>
      <c r="B33" s="118" t="s">
        <v>352</v>
      </c>
    </row>
    <row r="34" spans="1:2" ht="15" x14ac:dyDescent="0.2">
      <c r="A34" s="118" t="s">
        <v>353</v>
      </c>
      <c r="B34" s="118" t="s">
        <v>354</v>
      </c>
    </row>
    <row r="35" spans="1:2" ht="15" x14ac:dyDescent="0.2">
      <c r="A35" s="118" t="s">
        <v>355</v>
      </c>
      <c r="B35" s="118" t="s">
        <v>356</v>
      </c>
    </row>
    <row r="36" spans="1:2" ht="15" x14ac:dyDescent="0.2">
      <c r="A36" s="118" t="s">
        <v>357</v>
      </c>
      <c r="B36" s="118" t="s">
        <v>358</v>
      </c>
    </row>
    <row r="37" spans="1:2" ht="15" x14ac:dyDescent="0.2">
      <c r="A37" s="118" t="s">
        <v>359</v>
      </c>
      <c r="B37" s="118" t="s">
        <v>360</v>
      </c>
    </row>
    <row r="38" spans="1:2" ht="15" x14ac:dyDescent="0.2">
      <c r="A38" s="118" t="s">
        <v>361</v>
      </c>
      <c r="B38" s="118" t="s">
        <v>683</v>
      </c>
    </row>
    <row r="39" spans="1:2" ht="15" x14ac:dyDescent="0.2">
      <c r="A39" s="118" t="s">
        <v>362</v>
      </c>
      <c r="B39" s="118" t="s">
        <v>363</v>
      </c>
    </row>
    <row r="40" spans="1:2" ht="15" x14ac:dyDescent="0.2">
      <c r="A40" s="118" t="s">
        <v>365</v>
      </c>
      <c r="B40" s="118" t="s">
        <v>366</v>
      </c>
    </row>
    <row r="41" spans="1:2" ht="15" x14ac:dyDescent="0.2">
      <c r="A41" s="118" t="s">
        <v>367</v>
      </c>
      <c r="B41" s="118" t="s">
        <v>368</v>
      </c>
    </row>
    <row r="42" spans="1:2" ht="15" x14ac:dyDescent="0.2">
      <c r="A42" s="118" t="s">
        <v>369</v>
      </c>
      <c r="B42" s="118" t="s">
        <v>370</v>
      </c>
    </row>
    <row r="43" spans="1:2" ht="15" x14ac:dyDescent="0.2">
      <c r="A43" s="118" t="s">
        <v>371</v>
      </c>
      <c r="B43" s="118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19" t="s">
        <v>642</v>
      </c>
      <c r="B1" s="119" t="s">
        <v>684</v>
      </c>
      <c r="C1" s="119" t="s">
        <v>685</v>
      </c>
      <c r="D1" s="119" t="s">
        <v>686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726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690</v>
      </c>
    </row>
    <row r="15" spans="1:4" x14ac:dyDescent="0.25">
      <c r="A15" s="13">
        <v>10237</v>
      </c>
      <c r="B15" s="27" t="s">
        <v>691</v>
      </c>
    </row>
    <row r="16" spans="1:4" x14ac:dyDescent="0.25">
      <c r="A16" s="13">
        <v>10238</v>
      </c>
      <c r="B16" s="27" t="s">
        <v>709</v>
      </c>
    </row>
    <row r="17" spans="1:2" x14ac:dyDescent="0.25">
      <c r="A17" s="13">
        <v>10239</v>
      </c>
      <c r="B17" s="27" t="s">
        <v>710</v>
      </c>
    </row>
    <row r="18" spans="1:2" x14ac:dyDescent="0.25">
      <c r="A18" s="13">
        <v>10240</v>
      </c>
      <c r="B18" s="27" t="s">
        <v>714</v>
      </c>
    </row>
    <row r="19" spans="1:2" x14ac:dyDescent="0.25">
      <c r="A19" s="13">
        <v>10241</v>
      </c>
      <c r="B19" s="27" t="s">
        <v>727</v>
      </c>
    </row>
    <row r="20" spans="1:2" x14ac:dyDescent="0.25">
      <c r="A20" s="13">
        <v>10242</v>
      </c>
      <c r="B20" s="27" t="s">
        <v>711</v>
      </c>
    </row>
    <row r="21" spans="1:2" x14ac:dyDescent="0.25">
      <c r="A21" s="13">
        <v>10243</v>
      </c>
      <c r="B21" s="27" t="s">
        <v>715</v>
      </c>
    </row>
    <row r="22" spans="1:2" x14ac:dyDescent="0.25">
      <c r="A22" s="13">
        <v>10310</v>
      </c>
      <c r="B22" s="27" t="s">
        <v>692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693</v>
      </c>
    </row>
    <row r="27" spans="1:2" x14ac:dyDescent="0.25">
      <c r="A27" s="13">
        <v>10520</v>
      </c>
      <c r="B27" s="27" t="s">
        <v>687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694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688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695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696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697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698</v>
      </c>
    </row>
    <row r="63" spans="1:2" x14ac:dyDescent="0.25">
      <c r="A63" s="13">
        <v>14801</v>
      </c>
      <c r="B63" s="27" t="s">
        <v>699</v>
      </c>
    </row>
    <row r="64" spans="1:2" x14ac:dyDescent="0.25">
      <c r="A64" s="13">
        <v>14810</v>
      </c>
      <c r="B64" s="27" t="s">
        <v>700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701</v>
      </c>
    </row>
    <row r="69" spans="1:2" x14ac:dyDescent="0.25">
      <c r="A69" s="13">
        <v>14830</v>
      </c>
      <c r="B69" s="27" t="s">
        <v>702</v>
      </c>
    </row>
    <row r="70" spans="1:2" x14ac:dyDescent="0.25">
      <c r="A70" s="13">
        <v>14840</v>
      </c>
      <c r="B70" s="27" t="s">
        <v>703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704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705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643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706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689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644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712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707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716</v>
      </c>
    </row>
    <row r="174" spans="1:2" x14ac:dyDescent="0.25">
      <c r="A174" s="13">
        <v>50052</v>
      </c>
      <c r="B174" s="27" t="s">
        <v>713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708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28" t="s">
        <v>455</v>
      </c>
      <c r="B181" s="129"/>
    </row>
    <row r="182" spans="1:5" x14ac:dyDescent="0.25">
      <c r="A182" s="144">
        <v>14821</v>
      </c>
      <c r="B182" s="145" t="s">
        <v>778</v>
      </c>
      <c r="C182" s="144">
        <v>26</v>
      </c>
      <c r="D182" s="146" t="s">
        <v>779</v>
      </c>
      <c r="E182" s="118" t="s">
        <v>780</v>
      </c>
    </row>
    <row r="183" spans="1:5" x14ac:dyDescent="0.25">
      <c r="A183">
        <v>10244</v>
      </c>
      <c r="B183" s="147" t="s">
        <v>781</v>
      </c>
      <c r="C183">
        <v>3</v>
      </c>
      <c r="D183" s="148" t="s">
        <v>782</v>
      </c>
      <c r="E183" s="118" t="s">
        <v>783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7"/>
    <col min="2" max="2" width="101" style="138" customWidth="1"/>
  </cols>
  <sheetData>
    <row r="1" spans="1:2" x14ac:dyDescent="0.25">
      <c r="A1" s="130">
        <v>5111</v>
      </c>
      <c r="B1" s="131" t="s">
        <v>413</v>
      </c>
    </row>
    <row r="2" spans="1:2" x14ac:dyDescent="0.25">
      <c r="A2" s="130">
        <v>5112</v>
      </c>
      <c r="B2" s="131" t="s">
        <v>414</v>
      </c>
    </row>
    <row r="3" spans="1:2" x14ac:dyDescent="0.25">
      <c r="A3" s="130">
        <v>5113</v>
      </c>
      <c r="B3" s="131" t="s">
        <v>415</v>
      </c>
    </row>
    <row r="4" spans="1:2" x14ac:dyDescent="0.25">
      <c r="A4" s="130">
        <v>5114</v>
      </c>
      <c r="B4" s="131" t="s">
        <v>416</v>
      </c>
    </row>
    <row r="5" spans="1:2" x14ac:dyDescent="0.25">
      <c r="A5" s="130">
        <v>5121</v>
      </c>
      <c r="B5" s="131" t="s">
        <v>418</v>
      </c>
    </row>
    <row r="6" spans="1:2" x14ac:dyDescent="0.25">
      <c r="A6" s="130">
        <v>5122</v>
      </c>
      <c r="B6" s="131" t="s">
        <v>419</v>
      </c>
    </row>
    <row r="7" spans="1:2" x14ac:dyDescent="0.25">
      <c r="A7" s="130">
        <v>5123</v>
      </c>
      <c r="B7" s="131" t="s">
        <v>420</v>
      </c>
    </row>
    <row r="8" spans="1:2" x14ac:dyDescent="0.25">
      <c r="A8" s="130">
        <v>5124</v>
      </c>
      <c r="B8" s="131" t="s">
        <v>421</v>
      </c>
    </row>
    <row r="9" spans="1:2" x14ac:dyDescent="0.25">
      <c r="A9" s="130">
        <v>5125</v>
      </c>
      <c r="B9" s="131" t="s">
        <v>422</v>
      </c>
    </row>
    <row r="10" spans="1:2" x14ac:dyDescent="0.25">
      <c r="A10" s="130">
        <v>5126</v>
      </c>
      <c r="B10" s="131" t="s">
        <v>423</v>
      </c>
    </row>
    <row r="11" spans="1:2" x14ac:dyDescent="0.25">
      <c r="A11" s="130">
        <v>5127</v>
      </c>
      <c r="B11" s="131" t="s">
        <v>424</v>
      </c>
    </row>
    <row r="12" spans="1:2" x14ac:dyDescent="0.25">
      <c r="A12" s="130">
        <v>5128</v>
      </c>
      <c r="B12" s="131" t="s">
        <v>425</v>
      </c>
    </row>
    <row r="13" spans="1:2" x14ac:dyDescent="0.25">
      <c r="A13" s="130">
        <v>5129</v>
      </c>
      <c r="B13" s="131" t="s">
        <v>426</v>
      </c>
    </row>
    <row r="14" spans="1:2" x14ac:dyDescent="0.25">
      <c r="A14" s="130">
        <v>5131</v>
      </c>
      <c r="B14" s="131" t="s">
        <v>427</v>
      </c>
    </row>
    <row r="15" spans="1:2" x14ac:dyDescent="0.25">
      <c r="A15" s="132">
        <v>5141</v>
      </c>
      <c r="B15" s="131" t="s">
        <v>428</v>
      </c>
    </row>
    <row r="16" spans="1:2" x14ac:dyDescent="0.25">
      <c r="A16" s="132">
        <v>5151</v>
      </c>
      <c r="B16" s="131" t="s">
        <v>429</v>
      </c>
    </row>
    <row r="17" spans="1:2" x14ac:dyDescent="0.25">
      <c r="A17" s="130">
        <v>5211</v>
      </c>
      <c r="B17" s="131" t="s">
        <v>430</v>
      </c>
    </row>
    <row r="18" spans="1:2" x14ac:dyDescent="0.25">
      <c r="A18" s="130">
        <v>5221</v>
      </c>
      <c r="B18" s="131" t="s">
        <v>432</v>
      </c>
    </row>
    <row r="19" spans="1:2" x14ac:dyDescent="0.25">
      <c r="A19" s="130">
        <v>5222</v>
      </c>
      <c r="B19" s="131" t="s">
        <v>433</v>
      </c>
    </row>
    <row r="20" spans="1:2" x14ac:dyDescent="0.25">
      <c r="A20" s="130">
        <v>5223</v>
      </c>
      <c r="B20" s="131" t="s">
        <v>434</v>
      </c>
    </row>
    <row r="21" spans="1:2" x14ac:dyDescent="0.25">
      <c r="A21" s="130">
        <v>5231</v>
      </c>
      <c r="B21" s="131" t="s">
        <v>435</v>
      </c>
    </row>
    <row r="22" spans="1:2" x14ac:dyDescent="0.25">
      <c r="A22" s="130">
        <v>5311</v>
      </c>
      <c r="B22" s="131" t="s">
        <v>436</v>
      </c>
    </row>
    <row r="23" spans="1:2" x14ac:dyDescent="0.25">
      <c r="A23" s="130">
        <v>5411</v>
      </c>
      <c r="B23" s="131" t="s">
        <v>437</v>
      </c>
    </row>
    <row r="24" spans="1:2" x14ac:dyDescent="0.25">
      <c r="A24" s="130">
        <v>5421</v>
      </c>
      <c r="B24" s="131" t="s">
        <v>439</v>
      </c>
    </row>
    <row r="25" spans="1:2" x14ac:dyDescent="0.25">
      <c r="A25" s="130">
        <v>5431</v>
      </c>
      <c r="B25" s="131" t="s">
        <v>441</v>
      </c>
    </row>
    <row r="26" spans="1:2" x14ac:dyDescent="0.25">
      <c r="A26" s="133">
        <v>5432</v>
      </c>
      <c r="B26" s="134" t="s">
        <v>442</v>
      </c>
    </row>
    <row r="27" spans="1:2" x14ac:dyDescent="0.25">
      <c r="A27" s="135">
        <v>5511</v>
      </c>
      <c r="B27" s="136" t="s">
        <v>443</v>
      </c>
    </row>
    <row r="28" spans="1:2" x14ac:dyDescent="0.25">
      <c r="A28" s="135"/>
      <c r="B28" s="136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49" t="s">
        <v>784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Ivan Majoros</cp:lastModifiedBy>
  <cp:lastPrinted>2016-11-14T12:04:57Z</cp:lastPrinted>
  <dcterms:created xsi:type="dcterms:W3CDTF">2010-07-07T09:12:55Z</dcterms:created>
  <dcterms:modified xsi:type="dcterms:W3CDTF">2017-04-28T10:37:19Z</dcterms:modified>
</cp:coreProperties>
</file>