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1520" windowHeight="5790" firstSheet="8" activeTab="8"/>
  </bookViews>
  <sheets>
    <sheet name="isplate25.12 " sheetId="14" state="hidden" r:id="rId1"/>
    <sheet name="isplate21.12 " sheetId="13" state="hidden" r:id="rId2"/>
    <sheet name="isplate20.12 " sheetId="12" state="hidden" r:id="rId3"/>
    <sheet name="isplate19.12" sheetId="11" state="hidden" r:id="rId4"/>
    <sheet name="sredstva 15.11" sheetId="16" state="hidden" r:id="rId5"/>
    <sheet name="ZBIR" sheetId="8" state="hidden" r:id="rId6"/>
    <sheet name="sredstva 25.11 " sheetId="17" state="hidden" r:id="rId7"/>
    <sheet name="stvarne isplate stanje 27.11." sheetId="18" state="hidden" r:id="rId8"/>
    <sheet name="2013" sheetId="19" r:id="rId9"/>
  </sheets>
  <definedNames>
    <definedName name="_xlnm.Print_Area" localSheetId="8">'2013'!$A$1:$D$71</definedName>
    <definedName name="_xlnm.Print_Area" localSheetId="3">isplate19.12!$A$2:$O$66</definedName>
    <definedName name="_xlnm.Print_Area" localSheetId="2">'isplate20.12 '!$A$2:$O$48</definedName>
    <definedName name="_xlnm.Print_Area" localSheetId="1">'isplate21.12 '!$A$2:$O$67</definedName>
    <definedName name="_xlnm.Print_Area" localSheetId="0">'isplate25.12 '!$A$2:$O$68</definedName>
    <definedName name="_xlnm.Print_Area" localSheetId="4">'sredstva 15.11'!$A$2:$P$44</definedName>
    <definedName name="_xlnm.Print_Area" localSheetId="6">'sredstva 25.11 '!$A$2:$P$44</definedName>
    <definedName name="_xlnm.Print_Area" localSheetId="7">'stvarne isplate stanje 27.11.'!$A$2:$R$66</definedName>
    <definedName name="_xlnm.Print_Area" localSheetId="5">ZBIR!$B$3:$J$20</definedName>
    <definedName name="_xlnm.Print_Titles" localSheetId="8">'2013'!$2:$3</definedName>
  </definedNames>
  <calcPr calcId="144525"/>
</workbook>
</file>

<file path=xl/calcChain.xml><?xml version="1.0" encoding="utf-8"?>
<calcChain xmlns="http://schemas.openxmlformats.org/spreadsheetml/2006/main">
  <c r="N18" i="18" l="1"/>
  <c r="N52" i="18" s="1"/>
  <c r="K18" i="18"/>
  <c r="K52" i="18"/>
  <c r="Q52" i="18" s="1"/>
  <c r="O28" i="18"/>
  <c r="P28" i="18"/>
  <c r="Q28" i="18"/>
  <c r="R28" i="18" s="1"/>
  <c r="S28" i="18"/>
  <c r="Q29" i="18"/>
  <c r="Q30" i="18"/>
  <c r="J61" i="18"/>
  <c r="N54" i="18"/>
  <c r="Q54" i="18"/>
  <c r="Q57" i="18"/>
  <c r="Q58" i="18"/>
  <c r="Q36" i="18"/>
  <c r="Q51" i="18"/>
  <c r="J16" i="18"/>
  <c r="N9" i="18"/>
  <c r="N16" i="18"/>
  <c r="K9" i="18"/>
  <c r="K16" i="18"/>
  <c r="Q16" i="18" s="1"/>
  <c r="Q12" i="18"/>
  <c r="Q11" i="18"/>
  <c r="Q10" i="18"/>
  <c r="Q9" i="18"/>
  <c r="Q91" i="18"/>
  <c r="Q82" i="18"/>
  <c r="S74" i="18"/>
  <c r="R67" i="18"/>
  <c r="Q64" i="18"/>
  <c r="P64" i="18"/>
  <c r="R64" i="18" s="1"/>
  <c r="O64" i="18"/>
  <c r="Q63" i="18"/>
  <c r="P63" i="18"/>
  <c r="O63" i="18"/>
  <c r="Q62" i="18"/>
  <c r="P62" i="18"/>
  <c r="O62" i="18"/>
  <c r="S61" i="18"/>
  <c r="K61" i="18"/>
  <c r="I61" i="18"/>
  <c r="P57" i="18"/>
  <c r="R57" i="18" s="1"/>
  <c r="O57" i="18"/>
  <c r="Q56" i="18"/>
  <c r="P56" i="18"/>
  <c r="O56" i="18"/>
  <c r="Q55" i="18"/>
  <c r="O55" i="18"/>
  <c r="I55" i="18"/>
  <c r="P55" i="18"/>
  <c r="R55" i="18" s="1"/>
  <c r="S53" i="18"/>
  <c r="R53" i="18"/>
  <c r="B53" i="18"/>
  <c r="S27" i="18"/>
  <c r="Q27" i="18"/>
  <c r="P27" i="18"/>
  <c r="O27" i="18"/>
  <c r="S26" i="18"/>
  <c r="Q26" i="18"/>
  <c r="P26" i="18"/>
  <c r="O26" i="18"/>
  <c r="Q25" i="18"/>
  <c r="R25" i="18"/>
  <c r="O25" i="18"/>
  <c r="Q24" i="18"/>
  <c r="R24" i="18" s="1"/>
  <c r="O24" i="18"/>
  <c r="Q23" i="18"/>
  <c r="P23" i="18"/>
  <c r="O23" i="18"/>
  <c r="Q22" i="18"/>
  <c r="R22" i="18" s="1"/>
  <c r="O22" i="18"/>
  <c r="Q21" i="18"/>
  <c r="P21" i="18"/>
  <c r="O21" i="18"/>
  <c r="Q20" i="18"/>
  <c r="P20" i="18"/>
  <c r="O20" i="18"/>
  <c r="Q19" i="18"/>
  <c r="P19" i="18"/>
  <c r="O19" i="18"/>
  <c r="S18" i="18"/>
  <c r="I18" i="18"/>
  <c r="P18" i="18" s="1"/>
  <c r="O7" i="17"/>
  <c r="I13" i="17"/>
  <c r="L13" i="17"/>
  <c r="O13" i="17" s="1"/>
  <c r="H15" i="17"/>
  <c r="O15" i="17"/>
  <c r="G16" i="17"/>
  <c r="I16" i="17"/>
  <c r="L16" i="17"/>
  <c r="P17" i="17"/>
  <c r="P18" i="17"/>
  <c r="P19" i="17"/>
  <c r="P20" i="17"/>
  <c r="P21" i="17"/>
  <c r="P22" i="17"/>
  <c r="P23" i="17"/>
  <c r="P24" i="17"/>
  <c r="Q24" i="17"/>
  <c r="O25" i="17"/>
  <c r="P25" i="17" s="1"/>
  <c r="Q25" i="17"/>
  <c r="Q16" i="17" s="1"/>
  <c r="P26" i="17"/>
  <c r="Q26" i="17"/>
  <c r="P27" i="17"/>
  <c r="Q27" i="17"/>
  <c r="P28" i="17"/>
  <c r="M30" i="17"/>
  <c r="N30" i="17"/>
  <c r="O30" i="17"/>
  <c r="M31" i="17"/>
  <c r="N31" i="17"/>
  <c r="O31" i="17"/>
  <c r="M32" i="17"/>
  <c r="N32" i="17"/>
  <c r="O32" i="17"/>
  <c r="L33" i="17"/>
  <c r="B35" i="17"/>
  <c r="O35" i="17"/>
  <c r="P35" i="17"/>
  <c r="O36" i="17"/>
  <c r="G37" i="17"/>
  <c r="G35" i="17" s="1"/>
  <c r="M37" i="17"/>
  <c r="N37" i="17"/>
  <c r="O37" i="17"/>
  <c r="P38" i="17"/>
  <c r="M39" i="17"/>
  <c r="N39" i="17"/>
  <c r="P39" i="17" s="1"/>
  <c r="O39" i="17"/>
  <c r="G40" i="17"/>
  <c r="I40" i="17"/>
  <c r="L40" i="17"/>
  <c r="O40" i="17" s="1"/>
  <c r="M40" i="17"/>
  <c r="N40" i="17"/>
  <c r="Q40" i="17"/>
  <c r="Q35" i="17" s="1"/>
  <c r="M41" i="17"/>
  <c r="N41" i="17"/>
  <c r="O41" i="17"/>
  <c r="P41" i="17" s="1"/>
  <c r="M42" i="17"/>
  <c r="N42" i="17"/>
  <c r="O42" i="17"/>
  <c r="P42" i="17" s="1"/>
  <c r="M43" i="17"/>
  <c r="N43" i="17"/>
  <c r="O43" i="17"/>
  <c r="P43" i="17" s="1"/>
  <c r="P46" i="17"/>
  <c r="I47" i="17"/>
  <c r="I48" i="17"/>
  <c r="I49" i="17" s="1"/>
  <c r="I50" i="17"/>
  <c r="I51" i="17"/>
  <c r="I52" i="17"/>
  <c r="I53" i="17"/>
  <c r="Q53" i="17"/>
  <c r="I54" i="17"/>
  <c r="I55" i="17" s="1"/>
  <c r="I57" i="17"/>
  <c r="O61" i="17"/>
  <c r="O70" i="17"/>
  <c r="I7" i="8"/>
  <c r="I8" i="8"/>
  <c r="I9" i="8"/>
  <c r="I10" i="8"/>
  <c r="I11" i="8"/>
  <c r="G14" i="8"/>
  <c r="I16" i="8"/>
  <c r="H14" i="8"/>
  <c r="I17" i="8"/>
  <c r="O7" i="16"/>
  <c r="L9" i="16"/>
  <c r="L13" i="16" s="1"/>
  <c r="O9" i="16"/>
  <c r="O10" i="16"/>
  <c r="O11" i="16"/>
  <c r="O12" i="16"/>
  <c r="I13" i="16"/>
  <c r="O13" i="16" s="1"/>
  <c r="R7" i="16" s="1"/>
  <c r="O15" i="16"/>
  <c r="G16" i="16"/>
  <c r="N16" i="16" s="1"/>
  <c r="I16" i="16"/>
  <c r="L16" i="16"/>
  <c r="O16" i="16" s="1"/>
  <c r="M16" i="16"/>
  <c r="M17" i="16"/>
  <c r="N17" i="16"/>
  <c r="O17" i="16"/>
  <c r="P17" i="16" s="1"/>
  <c r="M18" i="16"/>
  <c r="N18" i="16"/>
  <c r="O18" i="16"/>
  <c r="P18" i="16" s="1"/>
  <c r="M19" i="16"/>
  <c r="N19" i="16"/>
  <c r="O19" i="16"/>
  <c r="P19" i="16" s="1"/>
  <c r="M20" i="16"/>
  <c r="O20" i="16"/>
  <c r="P20" i="16"/>
  <c r="M21" i="16"/>
  <c r="N21" i="16"/>
  <c r="P21" i="16" s="1"/>
  <c r="O21" i="16"/>
  <c r="M22" i="16"/>
  <c r="O22" i="16"/>
  <c r="P22" i="16" s="1"/>
  <c r="M23" i="16"/>
  <c r="O23" i="16"/>
  <c r="P23" i="16"/>
  <c r="O24" i="16"/>
  <c r="P24" i="16"/>
  <c r="Q24" i="16"/>
  <c r="P25" i="16"/>
  <c r="Q25" i="16"/>
  <c r="Q16" i="16" s="1"/>
  <c r="P26" i="16"/>
  <c r="Q26" i="16"/>
  <c r="P27" i="16"/>
  <c r="Q27" i="16"/>
  <c r="P28" i="16"/>
  <c r="M30" i="16"/>
  <c r="N30" i="16"/>
  <c r="P30" i="16"/>
  <c r="O30" i="16"/>
  <c r="M31" i="16"/>
  <c r="N31" i="16"/>
  <c r="P31" i="16"/>
  <c r="O31" i="16"/>
  <c r="M32" i="16"/>
  <c r="N32" i="16"/>
  <c r="P32" i="16"/>
  <c r="O32" i="16"/>
  <c r="I33" i="16"/>
  <c r="H33" i="16" s="1"/>
  <c r="L33" i="16"/>
  <c r="B35" i="16"/>
  <c r="O35" i="16"/>
  <c r="P35" i="16" s="1"/>
  <c r="L36" i="16"/>
  <c r="O36" i="16" s="1"/>
  <c r="G37" i="16"/>
  <c r="M37" i="16"/>
  <c r="N37" i="16"/>
  <c r="P37" i="16" s="1"/>
  <c r="O37" i="16"/>
  <c r="P38" i="16"/>
  <c r="M39" i="16"/>
  <c r="N39" i="16"/>
  <c r="O39" i="16"/>
  <c r="P39" i="16" s="1"/>
  <c r="G40" i="16"/>
  <c r="N40" i="16" s="1"/>
  <c r="I40" i="16"/>
  <c r="L40" i="16"/>
  <c r="O40" i="16" s="1"/>
  <c r="M40" i="16"/>
  <c r="Q40" i="16"/>
  <c r="Q35" i="16"/>
  <c r="M41" i="16"/>
  <c r="N41" i="16"/>
  <c r="O41" i="16"/>
  <c r="P41" i="16"/>
  <c r="M42" i="16"/>
  <c r="N42" i="16"/>
  <c r="O42" i="16"/>
  <c r="P42" i="16"/>
  <c r="M43" i="16"/>
  <c r="N43" i="16"/>
  <c r="O43" i="16"/>
  <c r="P43" i="16"/>
  <c r="P46" i="16"/>
  <c r="I47" i="16"/>
  <c r="I48" i="16"/>
  <c r="I50" i="16"/>
  <c r="I51" i="16"/>
  <c r="I52" i="16"/>
  <c r="I53" i="16"/>
  <c r="Q53" i="16"/>
  <c r="I54" i="16"/>
  <c r="I55" i="16"/>
  <c r="I57" i="16"/>
  <c r="O61" i="16"/>
  <c r="O70" i="16"/>
  <c r="G9" i="11"/>
  <c r="H9" i="11"/>
  <c r="J9" i="11"/>
  <c r="K9" i="11"/>
  <c r="N9" i="11"/>
  <c r="P9" i="11"/>
  <c r="I10" i="11"/>
  <c r="L10" i="11"/>
  <c r="M10" i="11"/>
  <c r="O10" i="11" s="1"/>
  <c r="N10" i="11"/>
  <c r="I11" i="11"/>
  <c r="L11" i="11"/>
  <c r="M11" i="11"/>
  <c r="N11" i="11"/>
  <c r="O11" i="11" s="1"/>
  <c r="I12" i="11"/>
  <c r="L12" i="11"/>
  <c r="M12" i="11"/>
  <c r="N12" i="11"/>
  <c r="O12" i="11"/>
  <c r="Q25" i="11" s="1"/>
  <c r="I13" i="11"/>
  <c r="L13" i="11"/>
  <c r="M13" i="11"/>
  <c r="N13" i="11"/>
  <c r="L14" i="11"/>
  <c r="N14" i="11"/>
  <c r="O14" i="11"/>
  <c r="L15" i="11"/>
  <c r="M15" i="11"/>
  <c r="N15" i="11"/>
  <c r="O15" i="11"/>
  <c r="I62" i="11"/>
  <c r="L62" i="11"/>
  <c r="M62" i="11"/>
  <c r="O62" i="11"/>
  <c r="N62" i="11"/>
  <c r="I63" i="11"/>
  <c r="L63" i="11"/>
  <c r="M63" i="11"/>
  <c r="N63" i="11"/>
  <c r="O63" i="11"/>
  <c r="B64" i="11"/>
  <c r="G64" i="11"/>
  <c r="M64" i="11" s="1"/>
  <c r="H64" i="11"/>
  <c r="I64" i="11"/>
  <c r="P71" i="11" s="1"/>
  <c r="J64" i="11"/>
  <c r="K64" i="11"/>
  <c r="L64" i="11" s="1"/>
  <c r="P72" i="11" s="1"/>
  <c r="N64" i="11"/>
  <c r="O64" i="11"/>
  <c r="P64" i="11"/>
  <c r="E66" i="11"/>
  <c r="O67" i="11"/>
  <c r="O73" i="11"/>
  <c r="Q72" i="11" s="1"/>
  <c r="Q73" i="11" s="1"/>
  <c r="N82" i="11"/>
  <c r="N91" i="11"/>
  <c r="G9" i="12"/>
  <c r="H9" i="12"/>
  <c r="I9" i="12"/>
  <c r="J9" i="12"/>
  <c r="L9" i="12"/>
  <c r="K9" i="12"/>
  <c r="N9" i="12"/>
  <c r="I10" i="12"/>
  <c r="L10" i="12"/>
  <c r="M10" i="12"/>
  <c r="N10" i="12"/>
  <c r="O10" i="12" s="1"/>
  <c r="I11" i="12"/>
  <c r="L11" i="12"/>
  <c r="M11" i="12"/>
  <c r="N11" i="12"/>
  <c r="O11" i="12"/>
  <c r="I12" i="12"/>
  <c r="L12" i="12"/>
  <c r="M12" i="12"/>
  <c r="O12" i="12"/>
  <c r="N12" i="12"/>
  <c r="P12" i="12"/>
  <c r="I13" i="12"/>
  <c r="L13" i="12"/>
  <c r="M13" i="12"/>
  <c r="N13" i="12"/>
  <c r="O13" i="12" s="1"/>
  <c r="P13" i="12"/>
  <c r="I14" i="12"/>
  <c r="L14" i="12"/>
  <c r="M14" i="12"/>
  <c r="N14" i="12"/>
  <c r="P14" i="12"/>
  <c r="I15" i="12"/>
  <c r="L15" i="12"/>
  <c r="M15" i="12"/>
  <c r="N15" i="12"/>
  <c r="O15" i="12"/>
  <c r="I16" i="12"/>
  <c r="L16" i="12"/>
  <c r="M16" i="12"/>
  <c r="N16" i="12"/>
  <c r="O16" i="12" s="1"/>
  <c r="B17" i="12"/>
  <c r="I17" i="12"/>
  <c r="L17" i="12"/>
  <c r="N17" i="12"/>
  <c r="O17" i="12"/>
  <c r="I18" i="12"/>
  <c r="L18" i="12"/>
  <c r="M18" i="12"/>
  <c r="N18" i="12"/>
  <c r="O18" i="12" s="1"/>
  <c r="B19" i="12"/>
  <c r="N19" i="12"/>
  <c r="G20" i="12"/>
  <c r="I20" i="12" s="1"/>
  <c r="J20" i="12"/>
  <c r="N20" i="12"/>
  <c r="I21" i="12"/>
  <c r="L21" i="12"/>
  <c r="M21" i="12"/>
  <c r="N21" i="12"/>
  <c r="O21" i="12"/>
  <c r="I22" i="12"/>
  <c r="L22" i="12"/>
  <c r="M22" i="12"/>
  <c r="N22" i="12"/>
  <c r="I23" i="12"/>
  <c r="L23" i="12"/>
  <c r="M23" i="12"/>
  <c r="O23" i="12"/>
  <c r="N23" i="12"/>
  <c r="I24" i="12"/>
  <c r="L24" i="12"/>
  <c r="M24" i="12"/>
  <c r="N24" i="12"/>
  <c r="O24" i="12"/>
  <c r="I25" i="12"/>
  <c r="L25" i="12"/>
  <c r="M25" i="12"/>
  <c r="N25" i="12"/>
  <c r="O25" i="12" s="1"/>
  <c r="I26" i="12"/>
  <c r="L26" i="12"/>
  <c r="M26" i="12"/>
  <c r="O26" i="12" s="1"/>
  <c r="N26" i="12"/>
  <c r="I27" i="12"/>
  <c r="L27" i="12"/>
  <c r="M27" i="12"/>
  <c r="O27" i="12"/>
  <c r="N27" i="12"/>
  <c r="I28" i="12"/>
  <c r="L28" i="12"/>
  <c r="M28" i="12"/>
  <c r="N28" i="12"/>
  <c r="O28" i="12"/>
  <c r="P28" i="12"/>
  <c r="P19" i="12"/>
  <c r="I29" i="12"/>
  <c r="L29" i="12"/>
  <c r="M29" i="12"/>
  <c r="N29" i="12"/>
  <c r="G30" i="12"/>
  <c r="I30" i="12"/>
  <c r="J30" i="12"/>
  <c r="N30" i="12"/>
  <c r="I31" i="12"/>
  <c r="L31" i="12"/>
  <c r="M31" i="12"/>
  <c r="O31" i="12"/>
  <c r="N31" i="12"/>
  <c r="I32" i="12"/>
  <c r="L32" i="12"/>
  <c r="M32" i="12"/>
  <c r="O32" i="12" s="1"/>
  <c r="N32" i="12"/>
  <c r="I33" i="12"/>
  <c r="L33" i="12"/>
  <c r="M33" i="12"/>
  <c r="N33" i="12"/>
  <c r="O33" i="12" s="1"/>
  <c r="I34" i="12"/>
  <c r="L34" i="12"/>
  <c r="M34" i="12"/>
  <c r="N34" i="12"/>
  <c r="O34" i="12"/>
  <c r="I35" i="12"/>
  <c r="L35" i="12"/>
  <c r="M35" i="12"/>
  <c r="N35" i="12"/>
  <c r="I36" i="12"/>
  <c r="L36" i="12"/>
  <c r="M36" i="12"/>
  <c r="O36" i="12"/>
  <c r="N36" i="12"/>
  <c r="I37" i="12"/>
  <c r="L37" i="12"/>
  <c r="M37" i="12"/>
  <c r="N37" i="12"/>
  <c r="O37" i="12"/>
  <c r="I38" i="12"/>
  <c r="L38" i="12"/>
  <c r="M38" i="12"/>
  <c r="N38" i="12"/>
  <c r="O38" i="12" s="1"/>
  <c r="I39" i="12"/>
  <c r="L39" i="12"/>
  <c r="M39" i="12"/>
  <c r="N39" i="12"/>
  <c r="I40" i="12"/>
  <c r="L40" i="12"/>
  <c r="M40" i="12"/>
  <c r="O40" i="12"/>
  <c r="N40" i="12"/>
  <c r="G41" i="12"/>
  <c r="I41" i="12" s="1"/>
  <c r="J41" i="12"/>
  <c r="L41" i="12" s="1"/>
  <c r="M41" i="12"/>
  <c r="O41" i="12" s="1"/>
  <c r="N41" i="12"/>
  <c r="I42" i="12"/>
  <c r="L42" i="12"/>
  <c r="M42" i="12"/>
  <c r="O42" i="12"/>
  <c r="N42" i="12"/>
  <c r="I43" i="12"/>
  <c r="L43" i="12"/>
  <c r="M43" i="12"/>
  <c r="N43" i="12"/>
  <c r="O43" i="12"/>
  <c r="I44" i="12"/>
  <c r="L44" i="12"/>
  <c r="M44" i="12"/>
  <c r="N44" i="12"/>
  <c r="O44" i="12" s="1"/>
  <c r="I45" i="12"/>
  <c r="L45" i="12"/>
  <c r="M45" i="12"/>
  <c r="O45" i="12" s="1"/>
  <c r="N45" i="12"/>
  <c r="I46" i="12"/>
  <c r="L46" i="12"/>
  <c r="M46" i="12"/>
  <c r="O46" i="12" s="1"/>
  <c r="N46" i="12"/>
  <c r="B47" i="12"/>
  <c r="H47" i="12"/>
  <c r="N47" i="12" s="1"/>
  <c r="E49" i="12"/>
  <c r="O56" i="12"/>
  <c r="Q55" i="12"/>
  <c r="Q56" i="12" s="1"/>
  <c r="N74" i="12"/>
  <c r="G9" i="13"/>
  <c r="H9" i="13"/>
  <c r="I9" i="13" s="1"/>
  <c r="J9" i="13"/>
  <c r="L9" i="13"/>
  <c r="K9" i="13"/>
  <c r="N9" i="13"/>
  <c r="P9" i="13"/>
  <c r="L10" i="13"/>
  <c r="M10" i="13"/>
  <c r="N10" i="13"/>
  <c r="I11" i="13"/>
  <c r="L11" i="13"/>
  <c r="M11" i="13"/>
  <c r="O11" i="13"/>
  <c r="N11" i="13"/>
  <c r="I12" i="13"/>
  <c r="L12" i="13"/>
  <c r="M12" i="13"/>
  <c r="N12" i="13"/>
  <c r="O12" i="13"/>
  <c r="Q24" i="13" s="1"/>
  <c r="L13" i="13"/>
  <c r="M13" i="13"/>
  <c r="N13" i="13"/>
  <c r="O13" i="13" s="1"/>
  <c r="L14" i="13"/>
  <c r="M14" i="13"/>
  <c r="N14" i="13"/>
  <c r="O14" i="13" s="1"/>
  <c r="I61" i="13"/>
  <c r="L61" i="13"/>
  <c r="M61" i="13"/>
  <c r="O61" i="13" s="1"/>
  <c r="N61" i="13"/>
  <c r="I62" i="13"/>
  <c r="L62" i="13"/>
  <c r="M62" i="13"/>
  <c r="O62" i="13"/>
  <c r="N62" i="13"/>
  <c r="B63" i="13"/>
  <c r="G63" i="13"/>
  <c r="M63" i="13"/>
  <c r="H63" i="13"/>
  <c r="I63" i="13"/>
  <c r="P70" i="13" s="1"/>
  <c r="J63" i="13"/>
  <c r="K63" i="13"/>
  <c r="N63" i="13" s="1"/>
  <c r="O63" i="13"/>
  <c r="N81" i="13" s="1"/>
  <c r="P63" i="13"/>
  <c r="E65" i="13"/>
  <c r="O66" i="13"/>
  <c r="O72" i="13"/>
  <c r="Q71" i="13" s="1"/>
  <c r="Q72" i="13" s="1"/>
  <c r="N90" i="13"/>
  <c r="G9" i="14"/>
  <c r="I9" i="14" s="1"/>
  <c r="H9" i="14"/>
  <c r="J9" i="14"/>
  <c r="K9" i="14"/>
  <c r="N9" i="14"/>
  <c r="P9" i="14"/>
  <c r="I10" i="14"/>
  <c r="L10" i="14"/>
  <c r="M10" i="14"/>
  <c r="O10" i="14" s="1"/>
  <c r="N10" i="14"/>
  <c r="I11" i="14"/>
  <c r="L11" i="14"/>
  <c r="M11" i="14"/>
  <c r="N11" i="14"/>
  <c r="O11" i="14" s="1"/>
  <c r="I12" i="14"/>
  <c r="L12" i="14"/>
  <c r="M12" i="14"/>
  <c r="N12" i="14"/>
  <c r="O12" i="14"/>
  <c r="Q25" i="14" s="1"/>
  <c r="I13" i="14"/>
  <c r="L13" i="14"/>
  <c r="M13" i="14"/>
  <c r="O13" i="14" s="1"/>
  <c r="N13" i="14"/>
  <c r="L14" i="14"/>
  <c r="N14" i="14"/>
  <c r="O14" i="14" s="1"/>
  <c r="L15" i="14"/>
  <c r="M15" i="14"/>
  <c r="N15" i="14"/>
  <c r="O15" i="14" s="1"/>
  <c r="I62" i="14"/>
  <c r="L62" i="14"/>
  <c r="M62" i="14"/>
  <c r="O62" i="14" s="1"/>
  <c r="N62" i="14"/>
  <c r="I63" i="14"/>
  <c r="L63" i="14"/>
  <c r="M63" i="14"/>
  <c r="N63" i="14"/>
  <c r="O63" i="14" s="1"/>
  <c r="B64" i="14"/>
  <c r="G64" i="14"/>
  <c r="H64" i="14"/>
  <c r="I64" i="14" s="1"/>
  <c r="P71" i="14" s="1"/>
  <c r="P74" i="14" s="1"/>
  <c r="J64" i="14"/>
  <c r="L64" i="14" s="1"/>
  <c r="P72" i="14" s="1"/>
  <c r="K64" i="14"/>
  <c r="M64" i="14"/>
  <c r="O64" i="14"/>
  <c r="O67" i="14" s="1"/>
  <c r="P64" i="14"/>
  <c r="E66" i="14"/>
  <c r="O73" i="14"/>
  <c r="Q72" i="14" s="1"/>
  <c r="Q73" i="14" s="1"/>
  <c r="N91" i="14"/>
  <c r="R62" i="18"/>
  <c r="I53" i="18"/>
  <c r="R63" i="18"/>
  <c r="R20" i="18"/>
  <c r="R23" i="18"/>
  <c r="R19" i="18"/>
  <c r="R21" i="18"/>
  <c r="R56" i="18"/>
  <c r="O18" i="18"/>
  <c r="R27" i="18"/>
  <c r="P61" i="18"/>
  <c r="I9" i="11"/>
  <c r="M9" i="11"/>
  <c r="O9" i="11"/>
  <c r="G35" i="16"/>
  <c r="M30" i="12"/>
  <c r="O30" i="12" s="1"/>
  <c r="L30" i="12"/>
  <c r="P30" i="17"/>
  <c r="Q18" i="18"/>
  <c r="R26" i="18"/>
  <c r="J52" i="18"/>
  <c r="L63" i="13"/>
  <c r="P71" i="13" s="1"/>
  <c r="O10" i="13"/>
  <c r="M9" i="13"/>
  <c r="O9" i="13" s="1"/>
  <c r="O35" i="12"/>
  <c r="J19" i="12"/>
  <c r="P9" i="12"/>
  <c r="P17" i="12" s="1"/>
  <c r="P47" i="12" s="1"/>
  <c r="M9" i="12"/>
  <c r="O9" i="12"/>
  <c r="L9" i="11"/>
  <c r="P16" i="16"/>
  <c r="I14" i="8"/>
  <c r="P40" i="17"/>
  <c r="P31" i="17"/>
  <c r="O16" i="17"/>
  <c r="P16" i="17" s="1"/>
  <c r="I33" i="17"/>
  <c r="H33" i="17" s="1"/>
  <c r="L9" i="14"/>
  <c r="O29" i="12"/>
  <c r="O22" i="12"/>
  <c r="O14" i="12"/>
  <c r="O13" i="11"/>
  <c r="I49" i="16"/>
  <c r="P37" i="17"/>
  <c r="M9" i="14"/>
  <c r="O9" i="14" s="1"/>
  <c r="L20" i="12"/>
  <c r="H40" i="16"/>
  <c r="O33" i="16"/>
  <c r="O44" i="16" s="1"/>
  <c r="P32" i="17"/>
  <c r="R18" i="18"/>
  <c r="N61" i="18"/>
  <c r="O61" i="18" s="1"/>
  <c r="L19" i="12"/>
  <c r="J47" i="12"/>
  <c r="L47" i="12"/>
  <c r="P55" i="12" s="1"/>
  <c r="P73" i="13" l="1"/>
  <c r="Q61" i="18"/>
  <c r="R61" i="18" s="1"/>
  <c r="P74" i="11"/>
  <c r="H13" i="17"/>
  <c r="R7" i="17"/>
  <c r="O33" i="17"/>
  <c r="H34" i="17" s="1"/>
  <c r="G19" i="12"/>
  <c r="N82" i="14"/>
  <c r="N64" i="14"/>
  <c r="O39" i="12"/>
  <c r="P40" i="16"/>
  <c r="H40" i="17"/>
  <c r="M20" i="12"/>
  <c r="O20" i="12" s="1"/>
  <c r="O44" i="17" l="1"/>
  <c r="M19" i="12"/>
  <c r="I19" i="12"/>
  <c r="G47" i="12"/>
  <c r="I47" i="12" l="1"/>
  <c r="P54" i="12" s="1"/>
  <c r="P57" i="12" s="1"/>
  <c r="J48" i="12"/>
  <c r="O19" i="12"/>
  <c r="O47" i="12" s="1"/>
  <c r="M47" i="12"/>
  <c r="N65" i="12" l="1"/>
  <c r="O50" i="12"/>
</calcChain>
</file>

<file path=xl/sharedStrings.xml><?xml version="1.0" encoding="utf-8"?>
<sst xmlns="http://schemas.openxmlformats.org/spreadsheetml/2006/main" count="842" uniqueCount="332">
  <si>
    <t>Карактер уговора</t>
  </si>
  <si>
    <t>Потписник</t>
  </si>
  <si>
    <t>претфинансирање</t>
  </si>
  <si>
    <t>Алибунар</t>
  </si>
  <si>
    <t>председник општине Душан Јовановић</t>
  </si>
  <si>
    <t xml:space="preserve">председник општине Богдан Цвејић </t>
  </si>
  <si>
    <t>Беочин</t>
  </si>
  <si>
    <t xml:space="preserve">председник општине др Жељко  Видовић </t>
  </si>
  <si>
    <t>Врбас</t>
  </si>
  <si>
    <t>суфинансирање</t>
  </si>
  <si>
    <t xml:space="preserve">председник општине Чедомир Божић </t>
  </si>
  <si>
    <t>Ириг</t>
  </si>
  <si>
    <t xml:space="preserve">председник општине Владимир Петровић </t>
  </si>
  <si>
    <t xml:space="preserve">председник општине Њилаш Михаљ </t>
  </si>
  <si>
    <t>Кањижа</t>
  </si>
  <si>
    <t>Нови Кнежевац</t>
  </si>
  <si>
    <t>председник општине Драган Бабић</t>
  </si>
  <si>
    <t>председник општине Ђорђе Радиновић</t>
  </si>
  <si>
    <t>Стара Пазова</t>
  </si>
  <si>
    <t>Чока</t>
  </si>
  <si>
    <t>градоначелник Модест Дулић</t>
  </si>
  <si>
    <t>Суботица</t>
  </si>
  <si>
    <t>Општина/Факултет</t>
  </si>
  <si>
    <t>Технолошки факултет</t>
  </si>
  <si>
    <t>в.д. декана проф др Золтан Заварго</t>
  </si>
  <si>
    <t>декан проф др Раде Дорословачки</t>
  </si>
  <si>
    <t>Факултет техничких наука</t>
  </si>
  <si>
    <t xml:space="preserve">продекан за организацију и финансије проф др Лазар Лазић </t>
  </si>
  <si>
    <t>Природно-математички факултет</t>
  </si>
  <si>
    <t>Медицински факултет</t>
  </si>
  <si>
    <t>проф др Тихомир Вејновић</t>
  </si>
  <si>
    <t>др Гордана Богдановић</t>
  </si>
  <si>
    <t>проф др Марко Ерак</t>
  </si>
  <si>
    <t>доцент др Аљоша Мандић</t>
  </si>
  <si>
    <t>УКУПНО</t>
  </si>
  <si>
    <t>УКУПНО ЈЛС</t>
  </si>
  <si>
    <t xml:space="preserve">''У Алибунару нисте сами''   </t>
  </si>
  <si>
    <t>НАЗИВ ПРОЈЕКТА</t>
  </si>
  <si>
    <t xml:space="preserve">'' Помоћ у кући '' </t>
  </si>
  <si>
    <t xml:space="preserve">'' Заједничко наслеђе у очувању заједничких вредности и остварењу заједничких циљева кроз границе'' </t>
  </si>
  <si>
    <t xml:space="preserve">Пројекат  ''Развој и јачање услуга заједнице за децу са посебним потребама и њихове породице'' </t>
  </si>
  <si>
    <t xml:space="preserve">' Развој и јачање услуга заједнице за децу са посебним потребама и њихове породице''  </t>
  </si>
  <si>
    <t xml:space="preserve">''Ритам бубњева'' </t>
  </si>
  <si>
    <t>Суботица Позориште''Костолањи Деже''</t>
  </si>
  <si>
    <t>''Strategic Noise Mapping and Action Plan''</t>
  </si>
  <si>
    <t>11- ПОЉОПРИВРЕДНИ ФАКУЛТЕТ</t>
  </si>
  <si>
    <t>12 И 13- ПРИРОДНО-МАТЕМАТИЧКИ ФАКУЛТЕТ</t>
  </si>
  <si>
    <t>''Arsenic and ammonium in drinking water: implementation of a cross-border Platform for safe water''</t>
  </si>
  <si>
    <t xml:space="preserve">'Development of new materials for application in environmentally friendly technologies
 for the cost-effective remediation of contaminated sites threatening cross-border regions'' </t>
  </si>
  <si>
    <t xml:space="preserve">''Bile Acid Nanosystems as Molecule Carriers in Pharmaceutical Applications''  </t>
  </si>
  <si>
    <t xml:space="preserve">'Measurement, monitoring,management and Risk assessment of inland Excess Water in South-East Hungary and North Serbia (Using remotely sensed data and spatial data infrastructure), (Akronim(MERIEXWA)'' </t>
  </si>
  <si>
    <t>9- ТЕХНОЛОШКИ ФАКУЛТЕТ</t>
  </si>
  <si>
    <t>14-ФАКУЛТЕТ ТЕХНИЧКИХ НАУКА</t>
  </si>
  <si>
    <t>УКУПНО ЈЛС И ИНСТИТУЦИЈЕ</t>
  </si>
  <si>
    <t>I</t>
  </si>
  <si>
    <t>II</t>
  </si>
  <si>
    <t xml:space="preserve">'Управљање миграцијама и њихови ефекти у Југоисточној Европи – транснационалне акције
 према стратегијама базираним на очигледности'',  </t>
  </si>
  <si>
    <t>УКУПНО ФАКУЛТЕТИ</t>
  </si>
  <si>
    <t>III=I+II</t>
  </si>
  <si>
    <t>IV</t>
  </si>
  <si>
    <t>V</t>
  </si>
  <si>
    <t xml:space="preserve">'Технички, привредни и еколошки услови за развој и отварање путева  на српско-мађарским граничним прелазима''  </t>
  </si>
  <si>
    <t xml:space="preserve">  Сегедин - Нови Кнежевац реконструкција бициклистичке стазе ( фаза 1) </t>
  </si>
  <si>
    <t xml:space="preserve">'' Ујсентиштван - Нови Кнежевац, људи ка култури '' </t>
  </si>
  <si>
    <t xml:space="preserve">''Заједничко наслеђе у очувању заједничких вредности и остварењу заједничких циљева кроз границе'' </t>
  </si>
  <si>
    <t xml:space="preserve">''Партнерство кроз Србију'' </t>
  </si>
  <si>
    <t>Суботица- Градски музеј</t>
  </si>
  <si>
    <t xml:space="preserve">''Блага пустаре – Један регион заједничка будућност '' </t>
  </si>
  <si>
    <t>КАПИТАЛНИ ТРАНСФЕРИ</t>
  </si>
  <si>
    <t>УКУПНА СРЕДСТВА</t>
  </si>
  <si>
    <t>5=3+4</t>
  </si>
  <si>
    <t>8=6+7</t>
  </si>
  <si>
    <t>9=3+6</t>
  </si>
  <si>
    <t>10=4+7</t>
  </si>
  <si>
    <t>11=9+10</t>
  </si>
  <si>
    <t xml:space="preserve">'Research Cooperation of the University of Szeged and the University of Novi Sad in Development of Anticancer Drug Compounds'' </t>
  </si>
  <si>
    <t>"Establishing the cross-border development of biogas industry via joint determination of biogas potentials,
 education, research and innovation (Број: HUSRB/1002/214/041; Akronim: BIOGAS HU-SRB)"</t>
  </si>
  <si>
    <t xml:space="preserve">"Cross Border ICT Research Network (аcronym: CIRENE) HUSRB/1002/214/044" </t>
  </si>
  <si>
    <t xml:space="preserve">"MEasurement, monitoring, management and RIsk assessment of inland EXcess WAter in South-East Hungary and North Serbia (Using remotely sensed data and spatial data infrastructure )" </t>
  </si>
  <si>
    <t>БРОЈ 
ПРОЈЕКАТА</t>
  </si>
  <si>
    <t xml:space="preserve">ТЕКУЋИ ТРАНСФЕРИ </t>
  </si>
  <si>
    <t>предфинансирање</t>
  </si>
  <si>
    <t>УКУПНО ОПШТИНЕ</t>
  </si>
  <si>
    <t xml:space="preserve"> ''Заједничке театарске представе – Свеобухватно усмерење на људе који живе у пограничном региону'' </t>
  </si>
  <si>
    <t>РЕДНИ БРОЈ</t>
  </si>
  <si>
    <t>ОДУСТАЛИ</t>
  </si>
  <si>
    <t>ИЗНОС СМАЊЕЊЕ</t>
  </si>
  <si>
    <t>Кикинда</t>
  </si>
  <si>
    <t>ФИНАН ПЛАН</t>
  </si>
  <si>
    <t>ИЗМЕНЕ И ДОПУНЕ</t>
  </si>
  <si>
    <t>ТЕКУЋИ</t>
  </si>
  <si>
    <t>КАПИТАЛНИ</t>
  </si>
  <si>
    <t>"Заједничка акција, заједничке вредности - Ресита и Кикинда заједно за будућност"</t>
  </si>
  <si>
    <t>Општина</t>
  </si>
  <si>
    <t>исплате на дан 19.12.2012.</t>
  </si>
  <si>
    <r>
      <t>ЈЕДИНИЦЕ ЛОКАЛНЕ САМОУПРАВЕ -</t>
    </r>
    <r>
      <rPr>
        <sz val="12"/>
        <color indexed="8"/>
        <rFont val="Verdana"/>
        <family val="2"/>
      </rPr>
      <t xml:space="preserve"> </t>
    </r>
  </si>
  <si>
    <t>УКУПНО ИНДИРЕКТНИ КОРИСНИЦИ БУЏЕТА ЈЛС - ПРОЈЕКТА</t>
  </si>
  <si>
    <r>
      <t>ФАКУЛТЕТИ -</t>
    </r>
    <r>
      <rPr>
        <sz val="12"/>
        <color indexed="8"/>
        <rFont val="Verdana"/>
        <family val="2"/>
      </rPr>
      <t xml:space="preserve"> исплате 20.12</t>
    </r>
  </si>
  <si>
    <r>
      <t>ЈЕДИНИЦЕ ЛОКАЛНЕ САМОУПРАВЕ -</t>
    </r>
    <r>
      <rPr>
        <sz val="12"/>
        <color indexed="8"/>
        <rFont val="Verdana"/>
        <family val="2"/>
      </rPr>
      <t xml:space="preserve"> ИСАПЛАТЕ</t>
    </r>
  </si>
  <si>
    <t xml:space="preserve">ИСПЛАТЕ НА ДАН 20.12.2012.ГОДИНЕ </t>
  </si>
  <si>
    <t>ИСПЛАТЕ ИЗВРШЕНЕ 17.12.2012</t>
  </si>
  <si>
    <t>ТРАНСФЕРИ</t>
  </si>
  <si>
    <t>ТРАНСФЕР</t>
  </si>
  <si>
    <t>ИСПЛАТЕ ИЗВРШЕНЕ 19.12.2012</t>
  </si>
  <si>
    <t>ИСПЛАТЕ ИЗВРШЕНЕ 20.12.2012</t>
  </si>
  <si>
    <t>ИСПЛАТЕ ПО ДАНИМА</t>
  </si>
  <si>
    <t>УКУПНО ИСПЛАЋЕНО  20.12.2012.</t>
  </si>
  <si>
    <t>УКУПНО ИСПЛАЋЕНО 19.12.2012.</t>
  </si>
  <si>
    <t>ПЛАНИРАНО</t>
  </si>
  <si>
    <t>У К У П Н О ИСПЛАЋЕНО</t>
  </si>
  <si>
    <t>НАПОМЕНА:</t>
  </si>
  <si>
    <t>УКУПНО ИСПЛАЋЕНО 21.12.2012.</t>
  </si>
  <si>
    <t>исплате на дан 21.12.2012.</t>
  </si>
  <si>
    <t xml:space="preserve">предфинансирање
капитални </t>
  </si>
  <si>
    <t>Општина/град</t>
  </si>
  <si>
    <t xml:space="preserve"> ''Заједничке театарске представе – Свеобухватно усмерење на људе који живе
 у пограничном региону'' </t>
  </si>
  <si>
    <t>Суботица Позориште
''Костолањи Деже''</t>
  </si>
  <si>
    <t>суфинансирање
текући</t>
  </si>
  <si>
    <t>ИСПЛАТЕ ИЗВРШЕНЕ 21.12.2012</t>
  </si>
  <si>
    <t>У ТАБЕЛИ СУ ИЗНОСИ  ПРЕМА УГОВОРИМА , А НЕ СТВАРНИМ ИСПЛАТАМА КОЈЕ СУ МАЛО НИЖЕ</t>
  </si>
  <si>
    <t>ИСПЛАТЕ ИЗВРШЕНЕ 25.12.2012</t>
  </si>
  <si>
    <t>исплате на дан 25.12.2012.</t>
  </si>
  <si>
    <t>УКУПНО ИСПЛАЋЕНО 25.12.2012.</t>
  </si>
  <si>
    <r>
      <t xml:space="preserve">ЈЕДИНИЦЕ ЛОКАЛНЕ САМОУПРАВЕ </t>
    </r>
    <r>
      <rPr>
        <sz val="12"/>
        <color indexed="8"/>
        <rFont val="Verdana"/>
        <family val="2"/>
      </rPr>
      <t xml:space="preserve"> </t>
    </r>
  </si>
  <si>
    <t>КОРИСНИК</t>
  </si>
  <si>
    <t>ТЕКУЋИ ТРАНСФЕРИ</t>
  </si>
  <si>
    <t>ПЛАНИРАНА СРЕДСТВА</t>
  </si>
  <si>
    <t>ЈАВНА ПРЕДУЗЕЋА И ОРГАНИЗАЦИЈЕ</t>
  </si>
  <si>
    <t>ЈЕДИНИЦЕ ЛОКАЛНЕ САМОУПРАВЕ И ИНДИРЕКТНИ КОРИСНИЦИ БУЏЕТА РЕПУБЛИКЕ</t>
  </si>
  <si>
    <t>ОСТАЛИ КОРИСНИЦИ</t>
  </si>
  <si>
    <t>6=4+5</t>
  </si>
  <si>
    <t>Одвођење подземних и атмосферских вода Ујсентиван - Нови Кнежевац</t>
  </si>
  <si>
    <t xml:space="preserve"> Изградња бициклистичке стазе на релацији Сегедин (Сорег) - Нови Кнежевац (Фаза 3)</t>
  </si>
  <si>
    <t xml:space="preserve"> Изградња бициклистичке стазе на релацији Сегедин (Сорег) - Нови Кнежевац (Фаза 2)</t>
  </si>
  <si>
    <t>''Обнова прекограничног пута Бачалмаш – Бајмок''</t>
  </si>
  <si>
    <t>Регионални центар за друш.-економ. развој – Банат 
доо Зрењанин</t>
  </si>
  <si>
    <t>Оживљавање прекограничног туризма кроз иновативне услуге за добробит локалних заједница</t>
  </si>
  <si>
    <t xml:space="preserve">'Заједнички развој Студије о капитализацији туристичких потенцијала Румунско-Српског Канала Бегеја и промоција 
прекограничних страних инвестиција   </t>
  </si>
  <si>
    <t>I  - ЕКОН.КЛАСИФИКАЦИЈА 451</t>
  </si>
  <si>
    <t>II - ЕКОН. КЛАСИФИКАЦИЈА 463</t>
  </si>
  <si>
    <t>III - ЕКОН. КЛАСИФИКАЦИЈА 465</t>
  </si>
  <si>
    <t>ТРЕБОВАЊЕ УКУПНО ЗА ЕКОНОМСКУ КЛАСИФИКАЦИЈУ 451</t>
  </si>
  <si>
    <t>ТРЕБОВАЊЕ УКУПНО ЗА ЕКОНОМСКУ КЛАСИФИКАЦИЈУ 463</t>
  </si>
  <si>
    <t>ТРЕБОВАЊЕ УКУПНО ЗА ЕКОНОМСКУ КЛАСИФИКАЦИЈУ 465</t>
  </si>
  <si>
    <t>ПЛАН</t>
  </si>
  <si>
    <t>РАСПОЛОЖИВА  СРЕДСТВА</t>
  </si>
  <si>
    <t>ТРЕБОВАЊЕ СРЕДСТАВА ЗА -  ОДОБРЕНЕ  ИСПЛАТЕ СЕДНИЦА КОМИСИЈЕ НА ДАН   15.    НОВЕМБАР 2013. ГОДИНЕ</t>
  </si>
  <si>
    <t>ЈП Завод за урбанизам Војводине Нови Сад</t>
  </si>
  <si>
    <t>ПРОЈЕКАТ КООРДИНИСАНОГ РАЗВОЈА И РАЗМЕНЕ ЗНАЊА О ПРОСТОРНО-ПЛАНСКОЈ МЕТОДОЛОГИЈИ</t>
  </si>
  <si>
    <t xml:space="preserve">  Рехабилитација прекограничног путног правца Тисасигет – Ђала</t>
  </si>
  <si>
    <t xml:space="preserve"> ЈП Завод за урбанизам Града Суботице</t>
  </si>
  <si>
    <t xml:space="preserve"> Прекогранична транспортна платформа за саобраћајно планирање</t>
  </si>
  <si>
    <t xml:space="preserve">ЈЕДИНИЦЕ ЛОКАЛНЕ САМОУПРАВЕ И ИНДИРЕКТНИ КОРИСНИЦИ -ПРЕНЕТО СТАЊЕ </t>
  </si>
  <si>
    <t>Пландиште</t>
  </si>
  <si>
    <t>Подизање квалитета живота кроз прекогараничне активности и сарадњу између Гиулваза и Маргите ( Пландиште)</t>
  </si>
  <si>
    <t>ЈАВНА ПРЕДУЗЕЋА И ОРГАНИЗАЦИЈЕ  - ПОЧЕТНО СТАЊЕ</t>
  </si>
  <si>
    <t>451 ОСТАТАК РАСПОЛОЖИВИХ СРЕДСТАВА</t>
  </si>
  <si>
    <t>463  ОСТАТАК РАСПОЛОЖИВИХ СРЕДСТАВА</t>
  </si>
  <si>
    <t>465  ОСТАТАК РАСПОЛОЖИВИХ СРЕДСТАВА</t>
  </si>
  <si>
    <t>ОСТАЛИ КОРИСНИЦИ - пренето  СТАЊЕ</t>
  </si>
  <si>
    <t>''Подршка малих и средњих предузећа – покретач развоја региона''</t>
  </si>
  <si>
    <t>463 ОСТАТАК РАСПОЛОЖИВИХ СРЕДСТАВА</t>
  </si>
  <si>
    <t>465 ОСТАТАК РАСПОЛОЖИВИХ  СРЕДСТАВА</t>
  </si>
  <si>
    <t xml:space="preserve"> </t>
  </si>
  <si>
    <t>ЈАВНА ПРЕДУЗЕЋА И ОРГАНИЗАЦИЈЕ  - ПРЕНЕТО  СТАЊЕ</t>
  </si>
  <si>
    <t xml:space="preserve">  Туристичка организација Панчево</t>
  </si>
  <si>
    <t>Општа болница Вршац</t>
  </si>
  <si>
    <t xml:space="preserve">  '' Развијање регионалног прекограничног система дијагностичких медицинских центара специјализованих  за 
пренаталну дијагностику феталних малформација на подручју Темишвар-Вршац''</t>
  </si>
  <si>
    <t>Општина Кањижа</t>
  </si>
  <si>
    <t>Политехничка школа</t>
  </si>
  <si>
    <t>'Неговање заједничког културног наслеђа кроз едукацију у циљу стварања јединствене регије што је предуслов одрживог 
развоја''</t>
  </si>
  <si>
    <t>'Успостављање Мађарско-српских речних  граничних  прелаза на Тиси''</t>
  </si>
  <si>
    <t>након измене финан. Плана</t>
  </si>
  <si>
    <t>ТРЕБОВАЊЕ СРЕДСТАВА ЗА -  ОДОБРЕНЕ  ИСПЛАТЕ СЕДНИЦА КОМИСИЈЕ НА ДАН   25.    НОВЕМБАР 2013. ГОДИНЕ</t>
  </si>
  <si>
    <t>ИЗМЕНА ФИНАНСИЈСКОГ ПЛАНА</t>
  </si>
  <si>
    <t>Истраживање природе у прекограничним областима СТОРНИРАТИ ПРИЈАВА НЕПОТПУНА</t>
  </si>
  <si>
    <t xml:space="preserve">СТВАРНЕ ИСПЛАТЕ </t>
  </si>
  <si>
    <t>УТРОШЕНО  УКУПНО ЗА ЕКОНОМСКУ КЛАСИФИКАЦИЈУ 451</t>
  </si>
  <si>
    <t>УТРОШЕНО  УКУПНО ЗА ЕКОНОМСКУ КЛАСИФИКАЦИЈУ 463</t>
  </si>
  <si>
    <t>УТРОШЕНО  УКУПНО ЗА ЕКОНОМСКУ КЛАСИФИКАЦИЈУ 465</t>
  </si>
  <si>
    <t>СТАЊЕ СРЕДСТАВА НАКОН СТВАРНИХ   ИСПЛАТА НА ДАН 29. НОВЕМБАР 2013. ГОДИНЕ</t>
  </si>
  <si>
    <t xml:space="preserve">Подизање квалитета живота кроз прекогараничне активности и сарадњу између Гиулваза и Маргите </t>
  </si>
  <si>
    <t xml:space="preserve">Подизање квалитета живота кроз прекограничне активности и сарадњу између Гиулваза и Маргите </t>
  </si>
  <si>
    <t>Вршац</t>
  </si>
  <si>
    <t xml:space="preserve">Технолошки факултет </t>
  </si>
  <si>
    <t>ЈВП Воде Војводине</t>
  </si>
  <si>
    <t>Центар локалне демократије Суботица</t>
  </si>
  <si>
    <t>Агенција за развој општине Темерин</t>
  </si>
  <si>
    <t>Отворени универзитет Доо Суботица</t>
  </si>
  <si>
    <t>Подизање ефикасности и конкурентности радне снаге у Србији</t>
  </si>
  <si>
    <t>Пословни инкубатор Зрењанин</t>
  </si>
  <si>
    <t>Еуробанат интернет телевизија</t>
  </si>
  <si>
    <t>РРА СРЕМ</t>
  </si>
  <si>
    <t xml:space="preserve">Оперативни грант за побољшање рада РРА округа Срем </t>
  </si>
  <si>
    <t>Стратешке територијалне Агенде за урбане системе градова мале и средње величине</t>
  </si>
  <si>
    <t>Интегрална стратегија развоја бања које су смештене у околини главних саобраћајница 
у прекограничном подручју Србије и Мађарске</t>
  </si>
  <si>
    <t>Дунавска фестивалска мрежа</t>
  </si>
  <si>
    <t>Пројекат координисаног развоја и размене знања о просторно-планској методологији</t>
  </si>
  <si>
    <t>Еколошко управљање водама у равничарским подручјима</t>
  </si>
  <si>
    <t>EU Media bridge</t>
  </si>
  <si>
    <t>Обнова прекограничног пута Бачалмаш – Бајмок</t>
  </si>
  <si>
    <t>Развијање регионалног прекограничног система дијагностичких медицинских центара специјализованих  за 
пренаталну дијагностику феталних малформација на подручју Темишвар-Вршац</t>
  </si>
  <si>
    <t xml:space="preserve"> Успостављање Мађарско-српских речних  граничних  прелаза на Тиси</t>
  </si>
  <si>
    <t>Неговање заједничког културног наслеђа кроз едукацију у циљу стварања
 јединствене регије што је предуслов одрживог развоја</t>
  </si>
  <si>
    <t xml:space="preserve">  Управљање миграцијама и њихови ефекти у Југоисточној Европи</t>
  </si>
  <si>
    <t>Израда студије изводљивости за инtермодални терминал</t>
  </si>
  <si>
    <t>Изградња градске пијаце</t>
  </si>
  <si>
    <t>Изградња бизнис инкубатора</t>
  </si>
  <si>
    <t xml:space="preserve"> Успостављање прекограничне мреже за трансфер знања и иновација у области пречишћавања отпадних вода</t>
  </si>
  <si>
    <t>Заштита објеката културне баштине новим мултифункционалним материјалима</t>
  </si>
  <si>
    <t xml:space="preserve"> Заједнички развој Студије о капитализацији туристичких потенцијала Румунско-Српског Канала Бегеја и промоција 
прекограничних страних инвестиција   </t>
  </si>
  <si>
    <t>Подршка малих и средњих предузећа – покретач развоја региона</t>
  </si>
  <si>
    <t>Политехничка школа Суботица</t>
  </si>
  <si>
    <t>Драгуљи на прекретници векова – путовање кроз чудесан свет сецесије</t>
  </si>
  <si>
    <t>Оперативни грант за побољшање рада Регионалне развојне агенције  округа Срем</t>
  </si>
  <si>
    <t>Израда генералног пројекта са студијом оправданости интегралног система за наводњавање региона Срем, координисана кроз процес формирања међуопштинске радне групе за наводњавање</t>
  </si>
  <si>
    <t>Град Зрењанин</t>
  </si>
  <si>
    <t>Стратегија културе</t>
  </si>
  <si>
    <t>Добре комшије – подршка имплементацији ЛАП за избегла и расељена лица и повратнике</t>
  </si>
  <si>
    <t xml:space="preserve">Библиотека као инструмент изградње националног идентитета и јачања социјалне кохезије </t>
  </si>
  <si>
    <t>Кикинда – наш заједнички дом</t>
  </si>
  <si>
    <t>Образовна сарадња за децу и одрасле у неповољном положају</t>
  </si>
  <si>
    <t>Наше заједничко културно наслеђе и кулинарске традиције, тематске методе уз побољшање улоге узгајања воћа и кошница (пчеларства) у прекограничном региону</t>
  </si>
  <si>
    <t>Град Панчево</t>
  </si>
  <si>
    <t>„Rock-n-River“ Креирање пријатељског амбијента за младе дуж обале реке „Тамиш“</t>
  </si>
  <si>
    <t xml:space="preserve">Откривање нашег заборављеног културног и природног наслеђа у пограничном региону Мађарска Србија </t>
  </si>
  <si>
    <t>Завод за здравствену заштиту радника Нови Сад</t>
  </si>
  <si>
    <t>Заштита животне средине у прекограничном подручју</t>
  </si>
  <si>
    <t>Град Панчево /за Туристичку организацију Панчево</t>
  </si>
  <si>
    <t>истраживање природе у прекограничним областима</t>
  </si>
  <si>
    <t>Мрежа центара за развој предузетништва и прекограничну сарадњу</t>
  </si>
  <si>
    <t>Трајна решења за избеглице и интерно расељена лица у општини Жабаљ</t>
  </si>
  <si>
    <t>Технички факултет „Михајло Пупин“ Зрењанин</t>
  </si>
  <si>
    <t>Одржавање изврсности у математичком образовању</t>
  </si>
  <si>
    <t>Одрживи развој истраживачког центра у региону Баната и слива Дунава кроз научна истраживања и оруђа за симулацију распростирања загађења у сврху процене потенцијалних загађивача</t>
  </si>
  <si>
    <t>Ликовна уметност као средство развоја туризма у бачком региону</t>
  </si>
  <si>
    <t>Стазе које повезују људе</t>
  </si>
  <si>
    <t>РЕПРО – пројекти обновљиве енергије – прекогранична сарадња</t>
  </si>
  <si>
    <t>Општинска управа Бела Црква</t>
  </si>
  <si>
    <t>Развој прекограничног туризма између општине Бела Црква и општине Гхилад</t>
  </si>
  <si>
    <t>Имовина локалне самоуправе – важна карика локалног економског развоја</t>
  </si>
  <si>
    <t>Град Зрењанин/за Градску
народну библиотеку „Жарко Зрењанин“</t>
  </si>
  <si>
    <t>Доо за управљање чврстим комуналним отпадом ''Регионална депонија'' Суботица</t>
  </si>
  <si>
    <t>Изградња регионалне санитарне депоније у Суботици</t>
  </si>
  <si>
    <t>Куглашки клуб Сента</t>
  </si>
  <si>
    <t>Унапређење међуграничне сарадње промовисањем сарадње између куглашких клубова</t>
  </si>
  <si>
    <t>Удружење за развој насеља пешчарске висоравни северне Бачке, Хоргош</t>
  </si>
  <si>
    <t>Cross-border village caretaking service</t>
  </si>
  <si>
    <t>Friendship over rivalry –Prijateljstvo a ne rivalstvo</t>
  </si>
  <si>
    <t>Стонотениски клуб ''Сента''</t>
  </si>
  <si>
    <t>Кросс-Бордер, Интегратед Табле теннис програм фор проффесионал, Аматеур анд Хандикаппед Плајерс</t>
  </si>
  <si>
    <t>Институт за ратарство</t>
  </si>
  <si>
    <t>Генетика и физиологија развоја пшенице до цветања: 
алати за расе за побољшање адаптацију и принос потенцијал</t>
  </si>
  <si>
    <t>Удружење  Cinema city</t>
  </si>
  <si>
    <t>Подршка умрежавању и европској сарадњи градова и општина</t>
  </si>
  <si>
    <r>
      <t>ЈП ''Радио Зрењанин'' Зрењанин</t>
    </r>
    <r>
      <rPr>
        <b/>
        <sz val="10"/>
        <color indexed="8"/>
        <rFont val="Calibri"/>
        <family val="2"/>
        <scheme val="minor"/>
      </rPr>
      <t xml:space="preserve"> </t>
    </r>
  </si>
  <si>
    <t xml:space="preserve">Мрежа центара за развој предузетништва и прекограничну сарадњу </t>
  </si>
  <si>
    <t>Универзитет у Новом Саду - Учитељски факултет
на мађарском наставном језику, Суботица</t>
  </si>
  <si>
    <t>Капитализација прекограничног туристичког потенцијала, укључујући бициклистичку стазу
уз Бегеј у низводном току од темишвара</t>
  </si>
  <si>
    <t>Фудбалски клуб Раднички Сомбор</t>
  </si>
  <si>
    <t>Екстенсион оф Кросс-Бордер, Интегратед Табле теннис програм фор проффесионал,
 Аматеур анд Хандикаппед Плајерс</t>
  </si>
  <si>
    <t>Развој производа и технологије за ремедијацију на бази примене ензима  (лаказе)</t>
  </si>
  <si>
    <t>Рума</t>
  </si>
  <si>
    <t xml:space="preserve">Инђија </t>
  </si>
  <si>
    <t>Нови Бечеј</t>
  </si>
  <si>
    <t>Тител</t>
  </si>
  <si>
    <t>Жабаљ</t>
  </si>
  <si>
    <t>Бачка Топола</t>
  </si>
  <si>
    <t>Мали Иђош</t>
  </si>
  <si>
    <t>Шид</t>
  </si>
  <si>
    <t>БРОЈ УГОВОРА</t>
  </si>
  <si>
    <t>102-401-4358/2013-04-1</t>
  </si>
  <si>
    <t>102-401-4358/2013-04-2</t>
  </si>
  <si>
    <t>102-401-4358/2013-04-3</t>
  </si>
  <si>
    <t>102-401-4358/2013-04-4</t>
  </si>
  <si>
    <t>102-401-4358/2013-04-5</t>
  </si>
  <si>
    <t>102-401-4358/2013-04-6</t>
  </si>
  <si>
    <t>102-401-4358/2013-04-7</t>
  </si>
  <si>
    <t>102-401-4358/2013-04-8</t>
  </si>
  <si>
    <t>102-401-4358/2013-04-9</t>
  </si>
  <si>
    <t>102-401-4358/2013-04-10</t>
  </si>
  <si>
    <t>102-401-4358/2013-04-11</t>
  </si>
  <si>
    <t>102-401-4358/2013-04-12</t>
  </si>
  <si>
    <t>102-401-4358/2013-04-13</t>
  </si>
  <si>
    <t>102-401-4358/2013-04-14</t>
  </si>
  <si>
    <t>102-401-4358/2013-04-19</t>
  </si>
  <si>
    <t>102-401-4358/2013-04-21</t>
  </si>
  <si>
    <t>102-401-4358/2013-04-22</t>
  </si>
  <si>
    <t>102-401-4358/2013-04-23</t>
  </si>
  <si>
    <t>102-401-4358/2013-04-24</t>
  </si>
  <si>
    <t>102-401-4358/2013-04-25</t>
  </si>
  <si>
    <t>102-401-4358/2013-04-26</t>
  </si>
  <si>
    <t>102-401-4358/2013-04-27</t>
  </si>
  <si>
    <t>102-401-4358/2013-04-28</t>
  </si>
  <si>
    <t>102-401-4358/2013-04-29</t>
  </si>
  <si>
    <t>102-401-4358/2013-04-30</t>
  </si>
  <si>
    <t>102-401-4358/2013-04-31</t>
  </si>
  <si>
    <t>102-401-4358/2013-04-32</t>
  </si>
  <si>
    <t>102-401-4358/2013-04-33</t>
  </si>
  <si>
    <t>102-401-4358/2013-04-34</t>
  </si>
  <si>
    <t>102-401-4358/2013-04-35</t>
  </si>
  <si>
    <t>102-401-4358/2013-04-36</t>
  </si>
  <si>
    <t>102-401-4358/2013-04-39</t>
  </si>
  <si>
    <t>102-401-4358/2013-04-40</t>
  </si>
  <si>
    <t>102-401-4358/2013-04-41</t>
  </si>
  <si>
    <t>102-401-4358/2013-04-46</t>
  </si>
  <si>
    <t>102-401-4358/2013-04-47</t>
  </si>
  <si>
    <t>102-401-4358/2013-04-48</t>
  </si>
  <si>
    <t>102-401-4358/2013-04-49</t>
  </si>
  <si>
    <t>102-401-4358/2013-04-50</t>
  </si>
  <si>
    <t>102-401-4358/2013-04-51</t>
  </si>
  <si>
    <t>102-401-4358/2013-04-52</t>
  </si>
  <si>
    <t>102-401-4358/2013-04-53</t>
  </si>
  <si>
    <t>102-401-4358/2013-04-54</t>
  </si>
  <si>
    <t>102-401-4358/2013-04-55</t>
  </si>
  <si>
    <t>102-401-4358/2013-04-56</t>
  </si>
  <si>
    <t>102-401-4358/2013-04-57</t>
  </si>
  <si>
    <t>102-401-4358/2013-04-58</t>
  </si>
  <si>
    <t>102-401-4358/2013-04-59</t>
  </si>
  <si>
    <t>102-401-4358/2013-04-60</t>
  </si>
  <si>
    <t>102-401-4358/2013-04-61</t>
  </si>
  <si>
    <t>102-401-4358/2013-04-62</t>
  </si>
  <si>
    <t>102-401-4358/2013-04-63</t>
  </si>
  <si>
    <t>102-401-4358/2013-04-64</t>
  </si>
  <si>
    <t>102-401-4358/2013-04-65</t>
  </si>
  <si>
    <t>102-401-4358/2013-04-66</t>
  </si>
  <si>
    <t>102-401-4358/2013-04-67</t>
  </si>
  <si>
    <t>102-401-4358/2013-04-88</t>
  </si>
  <si>
    <t>102-401-4358/2013-04-89</t>
  </si>
  <si>
    <t>Рехабилитација прекограничног путног правца Тисасигет – Ђала</t>
  </si>
  <si>
    <t>УГОВОРНА СТРАНА - СУБЈЕКТ</t>
  </si>
  <si>
    <t>РЕГИСТАР УГОВОРА  ПО ЈАВНОМ КОНКУРСУ -2013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</si>
</sst>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38"/>
      <scheme val="minor"/>
    </font>
    <font>
      <sz val="10"/>
      <color indexed="8"/>
      <name val="Verdana"/>
      <family val="2"/>
    </font>
    <font>
      <sz val="8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4"/>
      <color indexed="8"/>
      <name val="Verdana"/>
      <family val="2"/>
    </font>
    <font>
      <b/>
      <sz val="14"/>
      <color indexed="8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b/>
      <sz val="8"/>
      <color indexed="8"/>
      <name val="Verdana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</font>
    <font>
      <sz val="9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8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/>
    <xf numFmtId="0" fontId="1" fillId="0" borderId="2" xfId="0" applyFont="1" applyBorder="1"/>
    <xf numFmtId="0" fontId="3" fillId="2" borderId="3" xfId="0" applyFont="1" applyFill="1" applyBorder="1"/>
    <xf numFmtId="3" fontId="1" fillId="3" borderId="4" xfId="0" applyNumberFormat="1" applyFont="1" applyFill="1" applyBorder="1"/>
    <xf numFmtId="0" fontId="1" fillId="0" borderId="2" xfId="0" applyFont="1" applyFill="1" applyBorder="1"/>
    <xf numFmtId="0" fontId="1" fillId="0" borderId="0" xfId="0" applyFont="1"/>
    <xf numFmtId="4" fontId="1" fillId="0" borderId="5" xfId="0" applyNumberFormat="1" applyFont="1" applyFill="1" applyBorder="1"/>
    <xf numFmtId="4" fontId="1" fillId="0" borderId="6" xfId="0" applyNumberFormat="1" applyFont="1" applyFill="1" applyBorder="1"/>
    <xf numFmtId="4" fontId="1" fillId="0" borderId="4" xfId="0" applyNumberFormat="1" applyFont="1" applyFill="1" applyBorder="1"/>
    <xf numFmtId="0" fontId="1" fillId="3" borderId="7" xfId="0" applyFont="1" applyFill="1" applyBorder="1"/>
    <xf numFmtId="0" fontId="1" fillId="0" borderId="6" xfId="0" applyFont="1" applyFill="1" applyBorder="1"/>
    <xf numFmtId="0" fontId="3" fillId="2" borderId="0" xfId="0" applyFont="1" applyFill="1" applyBorder="1"/>
    <xf numFmtId="0" fontId="1" fillId="0" borderId="8" xfId="0" applyFont="1" applyBorder="1"/>
    <xf numFmtId="0" fontId="1" fillId="0" borderId="9" xfId="0" applyFont="1" applyBorder="1"/>
    <xf numFmtId="3" fontId="1" fillId="0" borderId="10" xfId="0" applyNumberFormat="1" applyFont="1" applyBorder="1"/>
    <xf numFmtId="0" fontId="3" fillId="2" borderId="11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0" xfId="0" applyFont="1" applyFill="1" applyBorder="1"/>
    <xf numFmtId="4" fontId="3" fillId="2" borderId="12" xfId="0" applyNumberFormat="1" applyFont="1" applyFill="1" applyBorder="1"/>
    <xf numFmtId="4" fontId="3" fillId="2" borderId="13" xfId="0" applyNumberFormat="1" applyFont="1" applyFill="1" applyBorder="1"/>
    <xf numFmtId="0" fontId="3" fillId="2" borderId="14" xfId="0" applyFont="1" applyFill="1" applyBorder="1" applyAlignment="1">
      <alignment horizontal="center"/>
    </xf>
    <xf numFmtId="0" fontId="1" fillId="0" borderId="15" xfId="0" applyFont="1" applyBorder="1"/>
    <xf numFmtId="4" fontId="3" fillId="2" borderId="1" xfId="0" applyNumberFormat="1" applyFont="1" applyFill="1" applyBorder="1"/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/>
    <xf numFmtId="0" fontId="3" fillId="2" borderId="16" xfId="0" applyFont="1" applyFill="1" applyBorder="1"/>
    <xf numFmtId="4" fontId="1" fillId="0" borderId="10" xfId="0" applyNumberFormat="1" applyFont="1" applyFill="1" applyBorder="1"/>
    <xf numFmtId="0" fontId="3" fillId="4" borderId="3" xfId="0" applyFont="1" applyFill="1" applyBorder="1"/>
    <xf numFmtId="4" fontId="3" fillId="4" borderId="17" xfId="0" applyNumberFormat="1" applyFont="1" applyFill="1" applyBorder="1"/>
    <xf numFmtId="4" fontId="3" fillId="4" borderId="10" xfId="0" applyNumberFormat="1" applyFont="1" applyFill="1" applyBorder="1"/>
    <xf numFmtId="0" fontId="1" fillId="0" borderId="0" xfId="0" applyFont="1" applyAlignment="1">
      <alignment wrapText="1"/>
    </xf>
    <xf numFmtId="0" fontId="1" fillId="0" borderId="18" xfId="0" applyFont="1" applyBorder="1"/>
    <xf numFmtId="0" fontId="1" fillId="0" borderId="0" xfId="0" applyFont="1" applyFill="1"/>
    <xf numFmtId="0" fontId="1" fillId="0" borderId="18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0" xfId="0" applyFont="1" applyFill="1"/>
    <xf numFmtId="0" fontId="3" fillId="0" borderId="11" xfId="0" applyFont="1" applyFill="1" applyBorder="1"/>
    <xf numFmtId="0" fontId="3" fillId="2" borderId="11" xfId="0" applyFont="1" applyFill="1" applyBorder="1"/>
    <xf numFmtId="3" fontId="1" fillId="3" borderId="19" xfId="0" applyNumberFormat="1" applyFont="1" applyFill="1" applyBorder="1"/>
    <xf numFmtId="3" fontId="1" fillId="0" borderId="20" xfId="0" applyNumberFormat="1" applyFont="1" applyBorder="1"/>
    <xf numFmtId="4" fontId="1" fillId="3" borderId="6" xfId="0" applyNumberFormat="1" applyFont="1" applyFill="1" applyBorder="1"/>
    <xf numFmtId="4" fontId="1" fillId="0" borderId="8" xfId="0" applyNumberFormat="1" applyFont="1" applyBorder="1"/>
    <xf numFmtId="0" fontId="1" fillId="0" borderId="21" xfId="0" applyFont="1" applyFill="1" applyBorder="1"/>
    <xf numFmtId="0" fontId="3" fillId="0" borderId="0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4" fontId="1" fillId="0" borderId="0" xfId="0" applyNumberFormat="1" applyFont="1" applyAlignment="1">
      <alignment wrapText="1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" fontId="1" fillId="0" borderId="0" xfId="0" applyNumberFormat="1" applyFont="1"/>
    <xf numFmtId="3" fontId="1" fillId="0" borderId="15" xfId="0" applyNumberFormat="1" applyFont="1" applyFill="1" applyBorder="1" applyAlignment="1">
      <alignment wrapText="1"/>
    </xf>
    <xf numFmtId="4" fontId="1" fillId="0" borderId="2" xfId="0" applyNumberFormat="1" applyFont="1" applyFill="1" applyBorder="1" applyAlignment="1">
      <alignment wrapText="1"/>
    </xf>
    <xf numFmtId="3" fontId="1" fillId="0" borderId="22" xfId="0" applyNumberFormat="1" applyFont="1" applyFill="1" applyBorder="1" applyAlignment="1">
      <alignment wrapText="1"/>
    </xf>
    <xf numFmtId="3" fontId="1" fillId="0" borderId="13" xfId="0" applyNumberFormat="1" applyFont="1" applyFill="1" applyBorder="1" applyAlignment="1">
      <alignment wrapText="1"/>
    </xf>
    <xf numFmtId="3" fontId="1" fillId="0" borderId="7" xfId="0" applyNumberFormat="1" applyFont="1" applyFill="1" applyBorder="1"/>
    <xf numFmtId="3" fontId="1" fillId="0" borderId="19" xfId="0" applyNumberFormat="1" applyFont="1" applyFill="1" applyBorder="1"/>
    <xf numFmtId="3" fontId="1" fillId="0" borderId="4" xfId="0" applyNumberFormat="1" applyFont="1" applyFill="1" applyBorder="1"/>
    <xf numFmtId="3" fontId="1" fillId="0" borderId="23" xfId="0" applyNumberFormat="1" applyFont="1" applyFill="1" applyBorder="1"/>
    <xf numFmtId="3" fontId="1" fillId="0" borderId="7" xfId="0" applyNumberFormat="1" applyFont="1" applyFill="1" applyBorder="1" applyAlignment="1">
      <alignment wrapText="1"/>
    </xf>
    <xf numFmtId="0" fontId="1" fillId="0" borderId="7" xfId="0" applyFont="1" applyFill="1" applyBorder="1"/>
    <xf numFmtId="4" fontId="1" fillId="0" borderId="6" xfId="0" applyNumberFormat="1" applyFont="1" applyFill="1" applyBorder="1" applyAlignment="1">
      <alignment wrapText="1"/>
    </xf>
    <xf numFmtId="3" fontId="1" fillId="0" borderId="4" xfId="0" applyNumberFormat="1" applyFont="1" applyFill="1" applyBorder="1" applyAlignment="1">
      <alignment wrapText="1"/>
    </xf>
    <xf numFmtId="4" fontId="1" fillId="0" borderId="24" xfId="0" applyNumberFormat="1" applyFont="1" applyFill="1" applyBorder="1" applyAlignment="1">
      <alignment wrapText="1"/>
    </xf>
    <xf numFmtId="4" fontId="1" fillId="0" borderId="25" xfId="0" applyNumberFormat="1" applyFont="1" applyFill="1" applyBorder="1" applyAlignment="1">
      <alignment wrapText="1"/>
    </xf>
    <xf numFmtId="0" fontId="1" fillId="3" borderId="0" xfId="0" applyFont="1" applyFill="1" applyBorder="1"/>
    <xf numFmtId="0" fontId="1" fillId="3" borderId="0" xfId="0" applyFont="1" applyFill="1"/>
    <xf numFmtId="0" fontId="3" fillId="0" borderId="26" xfId="0" applyFont="1" applyFill="1" applyBorder="1"/>
    <xf numFmtId="0" fontId="3" fillId="0" borderId="27" xfId="0" applyFont="1" applyFill="1" applyBorder="1"/>
    <xf numFmtId="4" fontId="3" fillId="0" borderId="28" xfId="0" applyNumberFormat="1" applyFont="1" applyFill="1" applyBorder="1"/>
    <xf numFmtId="4" fontId="3" fillId="0" borderId="29" xfId="0" applyNumberFormat="1" applyFont="1" applyFill="1" applyBorder="1"/>
    <xf numFmtId="4" fontId="3" fillId="0" borderId="30" xfId="0" applyNumberFormat="1" applyFont="1" applyFill="1" applyBorder="1"/>
    <xf numFmtId="0" fontId="3" fillId="0" borderId="31" xfId="0" applyFont="1" applyFill="1" applyBorder="1"/>
    <xf numFmtId="4" fontId="1" fillId="0" borderId="12" xfId="0" applyNumberFormat="1" applyFont="1" applyBorder="1"/>
    <xf numFmtId="4" fontId="1" fillId="0" borderId="2" xfId="0" applyNumberFormat="1" applyFont="1" applyBorder="1"/>
    <xf numFmtId="4" fontId="1" fillId="0" borderId="13" xfId="0" applyNumberFormat="1" applyFont="1" applyBorder="1"/>
    <xf numFmtId="0" fontId="1" fillId="2" borderId="3" xfId="0" applyFont="1" applyFill="1" applyBorder="1"/>
    <xf numFmtId="4" fontId="3" fillId="2" borderId="32" xfId="0" applyNumberFormat="1" applyFont="1" applyFill="1" applyBorder="1"/>
    <xf numFmtId="4" fontId="1" fillId="2" borderId="33" xfId="0" applyNumberFormat="1" applyFont="1" applyFill="1" applyBorder="1"/>
    <xf numFmtId="0" fontId="1" fillId="0" borderId="11" xfId="0" applyFont="1" applyFill="1" applyBorder="1"/>
    <xf numFmtId="0" fontId="1" fillId="2" borderId="11" xfId="0" applyFont="1" applyFill="1" applyBorder="1"/>
    <xf numFmtId="0" fontId="1" fillId="0" borderId="29" xfId="0" applyFont="1" applyBorder="1"/>
    <xf numFmtId="0" fontId="1" fillId="0" borderId="34" xfId="0" applyFont="1" applyBorder="1"/>
    <xf numFmtId="4" fontId="1" fillId="0" borderId="28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4" fontId="3" fillId="2" borderId="33" xfId="0" applyNumberFormat="1" applyFont="1" applyFill="1" applyBorder="1"/>
    <xf numFmtId="0" fontId="1" fillId="0" borderId="6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4" fontId="4" fillId="2" borderId="1" xfId="0" applyNumberFormat="1" applyFont="1" applyFill="1" applyBorder="1" applyAlignment="1"/>
    <xf numFmtId="0" fontId="4" fillId="2" borderId="1" xfId="0" applyFont="1" applyFill="1" applyBorder="1" applyAlignment="1"/>
    <xf numFmtId="3" fontId="4" fillId="2" borderId="11" xfId="0" applyNumberFormat="1" applyFont="1" applyFill="1" applyBorder="1" applyAlignment="1">
      <alignment wrapText="1"/>
    </xf>
    <xf numFmtId="3" fontId="4" fillId="2" borderId="33" xfId="0" applyNumberFormat="1" applyFont="1" applyFill="1" applyBorder="1" applyAlignment="1"/>
    <xf numFmtId="4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2" borderId="11" xfId="0" applyFont="1" applyFill="1" applyBorder="1" applyAlignme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1" fillId="3" borderId="4" xfId="0" applyNumberFormat="1" applyFont="1" applyFill="1" applyBorder="1"/>
    <xf numFmtId="4" fontId="1" fillId="0" borderId="19" xfId="0" applyNumberFormat="1" applyFont="1" applyFill="1" applyBorder="1" applyAlignment="1">
      <alignment wrapText="1"/>
    </xf>
    <xf numFmtId="4" fontId="4" fillId="2" borderId="33" xfId="0" applyNumberFormat="1" applyFont="1" applyFill="1" applyBorder="1" applyAlignment="1"/>
    <xf numFmtId="4" fontId="4" fillId="0" borderId="21" xfId="0" applyNumberFormat="1" applyFont="1" applyFill="1" applyBorder="1" applyAlignment="1"/>
    <xf numFmtId="4" fontId="1" fillId="0" borderId="21" xfId="0" applyNumberFormat="1" applyFont="1" applyFill="1" applyBorder="1"/>
    <xf numFmtId="4" fontId="1" fillId="0" borderId="4" xfId="0" applyNumberFormat="1" applyFont="1" applyFill="1" applyBorder="1" applyAlignment="1">
      <alignment wrapText="1"/>
    </xf>
    <xf numFmtId="4" fontId="3" fillId="0" borderId="21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3" fillId="4" borderId="32" xfId="0" applyNumberFormat="1" applyFont="1" applyFill="1" applyBorder="1"/>
    <xf numFmtId="4" fontId="1" fillId="0" borderId="0" xfId="0" applyNumberFormat="1" applyFont="1" applyBorder="1" applyAlignment="1">
      <alignment wrapText="1"/>
    </xf>
    <xf numFmtId="4" fontId="4" fillId="2" borderId="32" xfId="0" applyNumberFormat="1" applyFont="1" applyFill="1" applyBorder="1" applyAlignment="1"/>
    <xf numFmtId="4" fontId="1" fillId="0" borderId="12" xfId="0" applyNumberFormat="1" applyFont="1" applyFill="1" applyBorder="1" applyAlignment="1">
      <alignment wrapText="1"/>
    </xf>
    <xf numFmtId="4" fontId="1" fillId="0" borderId="13" xfId="0" applyNumberFormat="1" applyFont="1" applyFill="1" applyBorder="1" applyAlignment="1">
      <alignment wrapText="1"/>
    </xf>
    <xf numFmtId="4" fontId="1" fillId="0" borderId="35" xfId="0" applyNumberFormat="1" applyFont="1" applyFill="1" applyBorder="1"/>
    <xf numFmtId="4" fontId="1" fillId="3" borderId="5" xfId="0" applyNumberFormat="1" applyFont="1" applyFill="1" applyBorder="1"/>
    <xf numFmtId="4" fontId="1" fillId="0" borderId="17" xfId="0" applyNumberFormat="1" applyFont="1" applyBorder="1"/>
    <xf numFmtId="4" fontId="1" fillId="0" borderId="10" xfId="0" applyNumberFormat="1" applyFont="1" applyBorder="1"/>
    <xf numFmtId="4" fontId="1" fillId="5" borderId="36" xfId="0" applyNumberFormat="1" applyFont="1" applyFill="1" applyBorder="1"/>
    <xf numFmtId="4" fontId="3" fillId="2" borderId="35" xfId="0" applyNumberFormat="1" applyFont="1" applyFill="1" applyBorder="1"/>
    <xf numFmtId="4" fontId="3" fillId="2" borderId="24" xfId="0" applyNumberFormat="1" applyFont="1" applyFill="1" applyBorder="1" applyAlignment="1">
      <alignment wrapText="1"/>
    </xf>
    <xf numFmtId="4" fontId="1" fillId="0" borderId="37" xfId="0" applyNumberFormat="1" applyFont="1" applyFill="1" applyBorder="1"/>
    <xf numFmtId="4" fontId="3" fillId="0" borderId="35" xfId="0" applyNumberFormat="1" applyFont="1" applyFill="1" applyBorder="1"/>
    <xf numFmtId="4" fontId="3" fillId="0" borderId="24" xfId="0" applyNumberFormat="1" applyFont="1" applyFill="1" applyBorder="1"/>
    <xf numFmtId="4" fontId="3" fillId="0" borderId="38" xfId="0" applyNumberFormat="1" applyFont="1" applyFill="1" applyBorder="1"/>
    <xf numFmtId="4" fontId="1" fillId="2" borderId="32" xfId="0" applyNumberFormat="1" applyFont="1" applyFill="1" applyBorder="1"/>
    <xf numFmtId="4" fontId="1" fillId="2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/>
    <xf numFmtId="4" fontId="3" fillId="4" borderId="33" xfId="0" applyNumberFormat="1" applyFont="1" applyFill="1" applyBorder="1"/>
    <xf numFmtId="0" fontId="1" fillId="0" borderId="2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23" xfId="0" applyFont="1" applyFill="1" applyBorder="1"/>
    <xf numFmtId="3" fontId="1" fillId="3" borderId="23" xfId="0" quotePrefix="1" applyNumberFormat="1" applyFont="1" applyFill="1" applyBorder="1" applyAlignment="1">
      <alignment wrapText="1"/>
    </xf>
    <xf numFmtId="3" fontId="1" fillId="0" borderId="23" xfId="0" quotePrefix="1" applyNumberFormat="1" applyFont="1" applyFill="1" applyBorder="1" applyAlignment="1">
      <alignment wrapText="1"/>
    </xf>
    <xf numFmtId="3" fontId="1" fillId="0" borderId="42" xfId="0" applyNumberFormat="1" applyFont="1" applyFill="1" applyBorder="1" applyAlignment="1">
      <alignment wrapText="1"/>
    </xf>
    <xf numFmtId="0" fontId="1" fillId="0" borderId="9" xfId="0" applyFont="1" applyFill="1" applyBorder="1"/>
    <xf numFmtId="0" fontId="3" fillId="2" borderId="4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 textRotation="90"/>
    </xf>
    <xf numFmtId="0" fontId="1" fillId="0" borderId="24" xfId="0" applyFont="1" applyFill="1" applyBorder="1"/>
    <xf numFmtId="0" fontId="1" fillId="6" borderId="7" xfId="0" applyFont="1" applyFill="1" applyBorder="1"/>
    <xf numFmtId="4" fontId="1" fillId="6" borderId="6" xfId="0" applyNumberFormat="1" applyFont="1" applyFill="1" applyBorder="1"/>
    <xf numFmtId="3" fontId="1" fillId="6" borderId="4" xfId="0" applyNumberFormat="1" applyFont="1" applyFill="1" applyBorder="1"/>
    <xf numFmtId="4" fontId="1" fillId="6" borderId="4" xfId="0" applyNumberFormat="1" applyFont="1" applyFill="1" applyBorder="1"/>
    <xf numFmtId="4" fontId="1" fillId="6" borderId="5" xfId="0" applyNumberFormat="1" applyFont="1" applyFill="1" applyBorder="1"/>
    <xf numFmtId="3" fontId="1" fillId="0" borderId="15" xfId="0" applyNumberFormat="1" applyFont="1" applyFill="1" applyBorder="1" applyAlignment="1">
      <alignment horizontal="center" vertical="center"/>
    </xf>
    <xf numFmtId="3" fontId="1" fillId="0" borderId="13" xfId="0" applyNumberFormat="1" applyFont="1" applyFill="1" applyBorder="1"/>
    <xf numFmtId="0" fontId="1" fillId="6" borderId="15" xfId="0" applyFont="1" applyFill="1" applyBorder="1"/>
    <xf numFmtId="3" fontId="1" fillId="0" borderId="22" xfId="0" applyNumberFormat="1" applyFont="1" applyBorder="1"/>
    <xf numFmtId="3" fontId="1" fillId="0" borderId="13" xfId="0" applyNumberFormat="1" applyFont="1" applyBorder="1"/>
    <xf numFmtId="0" fontId="1" fillId="0" borderId="0" xfId="0" applyFont="1" applyBorder="1"/>
    <xf numFmtId="0" fontId="1" fillId="5" borderId="26" xfId="0" applyFont="1" applyFill="1" applyBorder="1"/>
    <xf numFmtId="3" fontId="1" fillId="5" borderId="31" xfId="0" applyNumberFormat="1" applyFont="1" applyFill="1" applyBorder="1" applyAlignment="1">
      <alignment horizontal="center" vertical="center"/>
    </xf>
    <xf numFmtId="0" fontId="1" fillId="5" borderId="31" xfId="0" applyFont="1" applyFill="1" applyBorder="1"/>
    <xf numFmtId="4" fontId="1" fillId="5" borderId="28" xfId="0" applyNumberFormat="1" applyFont="1" applyFill="1" applyBorder="1"/>
    <xf numFmtId="4" fontId="1" fillId="5" borderId="29" xfId="0" applyNumberFormat="1" applyFont="1" applyFill="1" applyBorder="1"/>
    <xf numFmtId="4" fontId="1" fillId="5" borderId="30" xfId="0" applyNumberFormat="1" applyFont="1" applyFill="1" applyBorder="1"/>
    <xf numFmtId="4" fontId="1" fillId="5" borderId="26" xfId="0" applyNumberFormat="1" applyFont="1" applyFill="1" applyBorder="1" applyAlignment="1">
      <alignment wrapText="1"/>
    </xf>
    <xf numFmtId="4" fontId="1" fillId="5" borderId="45" xfId="0" applyNumberFormat="1" applyFont="1" applyFill="1" applyBorder="1"/>
    <xf numFmtId="0" fontId="1" fillId="0" borderId="31" xfId="0" applyFont="1" applyFill="1" applyBorder="1"/>
    <xf numFmtId="0" fontId="1" fillId="0" borderId="31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46" xfId="0" applyFont="1" applyFill="1" applyBorder="1" applyAlignment="1">
      <alignment horizontal="center" vertical="center" textRotation="90"/>
    </xf>
    <xf numFmtId="0" fontId="4" fillId="2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3" fillId="2" borderId="25" xfId="0" applyFont="1" applyFill="1" applyBorder="1" applyAlignment="1"/>
    <xf numFmtId="0" fontId="3" fillId="2" borderId="52" xfId="0" applyFont="1" applyFill="1" applyBorder="1"/>
    <xf numFmtId="4" fontId="3" fillId="2" borderId="37" xfId="0" applyNumberFormat="1" applyFont="1" applyFill="1" applyBorder="1"/>
    <xf numFmtId="4" fontId="3" fillId="2" borderId="40" xfId="0" applyNumberFormat="1" applyFont="1" applyFill="1" applyBorder="1"/>
    <xf numFmtId="4" fontId="3" fillId="2" borderId="25" xfId="0" applyNumberFormat="1" applyFont="1" applyFill="1" applyBorder="1"/>
    <xf numFmtId="4" fontId="1" fillId="0" borderId="22" xfId="0" applyNumberFormat="1" applyFont="1" applyFill="1" applyBorder="1" applyAlignment="1">
      <alignment wrapText="1"/>
    </xf>
    <xf numFmtId="4" fontId="1" fillId="0" borderId="19" xfId="0" applyNumberFormat="1" applyFont="1" applyFill="1" applyBorder="1"/>
    <xf numFmtId="4" fontId="1" fillId="0" borderId="53" xfId="0" applyNumberFormat="1" applyFont="1" applyFill="1" applyBorder="1"/>
    <xf numFmtId="4" fontId="1" fillId="0" borderId="22" xfId="0" applyNumberFormat="1" applyFont="1" applyBorder="1"/>
    <xf numFmtId="4" fontId="1" fillId="0" borderId="20" xfId="0" applyNumberFormat="1" applyFont="1" applyBorder="1"/>
    <xf numFmtId="4" fontId="1" fillId="5" borderId="54" xfId="0" applyNumberFormat="1" applyFont="1" applyFill="1" applyBorder="1"/>
    <xf numFmtId="4" fontId="3" fillId="4" borderId="14" xfId="0" applyNumberFormat="1" applyFont="1" applyFill="1" applyBorder="1"/>
    <xf numFmtId="4" fontId="3" fillId="2" borderId="53" xfId="0" applyNumberFormat="1" applyFont="1" applyFill="1" applyBorder="1"/>
    <xf numFmtId="4" fontId="1" fillId="0" borderId="39" xfId="0" applyNumberFormat="1" applyFont="1" applyFill="1" applyBorder="1"/>
    <xf numFmtId="4" fontId="3" fillId="2" borderId="14" xfId="0" applyNumberFormat="1" applyFont="1" applyFill="1" applyBorder="1"/>
    <xf numFmtId="4" fontId="3" fillId="0" borderId="53" xfId="0" applyNumberFormat="1" applyFont="1" applyFill="1" applyBorder="1"/>
    <xf numFmtId="4" fontId="1" fillId="2" borderId="14" xfId="0" applyNumberFormat="1" applyFont="1" applyFill="1" applyBorder="1"/>
    <xf numFmtId="4" fontId="1" fillId="0" borderId="55" xfId="0" applyNumberFormat="1" applyFont="1" applyBorder="1"/>
    <xf numFmtId="3" fontId="7" fillId="2" borderId="56" xfId="0" applyNumberFormat="1" applyFont="1" applyFill="1" applyBorder="1" applyAlignment="1">
      <alignment wrapText="1"/>
    </xf>
    <xf numFmtId="0" fontId="1" fillId="0" borderId="57" xfId="0" applyFont="1" applyFill="1" applyBorder="1"/>
    <xf numFmtId="0" fontId="1" fillId="0" borderId="23" xfId="0" applyFont="1" applyBorder="1"/>
    <xf numFmtId="3" fontId="3" fillId="2" borderId="56" xfId="0" applyNumberFormat="1" applyFont="1" applyFill="1" applyBorder="1"/>
    <xf numFmtId="0" fontId="1" fillId="0" borderId="58" xfId="0" applyFont="1" applyBorder="1"/>
    <xf numFmtId="3" fontId="1" fillId="5" borderId="59" xfId="0" applyNumberFormat="1" applyFont="1" applyFill="1" applyBorder="1"/>
    <xf numFmtId="0" fontId="1" fillId="0" borderId="60" xfId="0" applyFont="1" applyFill="1" applyBorder="1"/>
    <xf numFmtId="3" fontId="1" fillId="0" borderId="42" xfId="0" applyNumberFormat="1" applyFont="1" applyFill="1" applyBorder="1"/>
    <xf numFmtId="3" fontId="3" fillId="0" borderId="54" xfId="0" applyNumberFormat="1" applyFont="1" applyFill="1" applyBorder="1"/>
    <xf numFmtId="3" fontId="1" fillId="0" borderId="55" xfId="0" applyNumberFormat="1" applyFont="1" applyBorder="1" applyAlignment="1">
      <alignment wrapText="1"/>
    </xf>
    <xf numFmtId="3" fontId="3" fillId="2" borderId="39" xfId="0" applyNumberFormat="1" applyFont="1" applyFill="1" applyBorder="1"/>
    <xf numFmtId="3" fontId="4" fillId="2" borderId="33" xfId="0" applyNumberFormat="1" applyFont="1" applyFill="1" applyBorder="1" applyAlignment="1">
      <alignment wrapText="1"/>
    </xf>
    <xf numFmtId="3" fontId="3" fillId="2" borderId="33" xfId="0" applyNumberFormat="1" applyFont="1" applyFill="1" applyBorder="1"/>
    <xf numFmtId="3" fontId="1" fillId="5" borderId="45" xfId="0" applyNumberFormat="1" applyFont="1" applyFill="1" applyBorder="1"/>
    <xf numFmtId="0" fontId="3" fillId="4" borderId="33" xfId="0" applyFont="1" applyFill="1" applyBorder="1" applyAlignment="1">
      <alignment horizontal="left"/>
    </xf>
    <xf numFmtId="3" fontId="3" fillId="4" borderId="33" xfId="0" applyNumberFormat="1" applyFont="1" applyFill="1" applyBorder="1"/>
    <xf numFmtId="0" fontId="3" fillId="2" borderId="38" xfId="0" applyFont="1" applyFill="1" applyBorder="1"/>
    <xf numFmtId="3" fontId="1" fillId="0" borderId="10" xfId="0" applyNumberFormat="1" applyFont="1" applyFill="1" applyBorder="1" applyAlignment="1">
      <alignment wrapText="1"/>
    </xf>
    <xf numFmtId="0" fontId="3" fillId="2" borderId="33" xfId="0" applyFont="1" applyFill="1" applyBorder="1" applyAlignment="1">
      <alignment horizontal="center"/>
    </xf>
    <xf numFmtId="3" fontId="3" fillId="0" borderId="45" xfId="0" applyNumberFormat="1" applyFont="1" applyFill="1" applyBorder="1"/>
    <xf numFmtId="3" fontId="1" fillId="0" borderId="30" xfId="0" applyNumberFormat="1" applyFont="1" applyBorder="1" applyAlignment="1">
      <alignment wrapText="1"/>
    </xf>
    <xf numFmtId="3" fontId="3" fillId="2" borderId="40" xfId="0" applyNumberFormat="1" applyFont="1" applyFill="1" applyBorder="1"/>
    <xf numFmtId="3" fontId="1" fillId="0" borderId="11" xfId="0" applyNumberFormat="1" applyFont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 textRotation="90"/>
    </xf>
    <xf numFmtId="0" fontId="1" fillId="0" borderId="11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vertical="center"/>
    </xf>
    <xf numFmtId="4" fontId="1" fillId="0" borderId="13" xfId="0" applyNumberFormat="1" applyFont="1" applyFill="1" applyBorder="1" applyAlignment="1">
      <alignment vertical="center"/>
    </xf>
    <xf numFmtId="4" fontId="1" fillId="0" borderId="22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 wrapText="1"/>
    </xf>
    <xf numFmtId="0" fontId="1" fillId="0" borderId="23" xfId="0" quotePrefix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1" fillId="0" borderId="53" xfId="0" applyNumberFormat="1" applyFont="1" applyFill="1" applyBorder="1" applyAlignment="1">
      <alignment vertical="center"/>
    </xf>
    <xf numFmtId="4" fontId="1" fillId="0" borderId="24" xfId="0" applyNumberFormat="1" applyFont="1" applyFill="1" applyBorder="1" applyAlignment="1">
      <alignment vertical="center"/>
    </xf>
    <xf numFmtId="4" fontId="1" fillId="0" borderId="35" xfId="0" applyNumberFormat="1" applyFont="1" applyFill="1" applyBorder="1" applyAlignment="1">
      <alignment vertical="center"/>
    </xf>
    <xf numFmtId="3" fontId="1" fillId="0" borderId="23" xfId="0" quotePrefix="1" applyNumberFormat="1" applyFont="1" applyFill="1" applyBorder="1" applyAlignment="1">
      <alignment vertical="center" wrapText="1"/>
    </xf>
    <xf numFmtId="4" fontId="1" fillId="0" borderId="19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 wrapText="1"/>
    </xf>
    <xf numFmtId="3" fontId="1" fillId="0" borderId="42" xfId="0" applyNumberFormat="1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/>
    </xf>
    <xf numFmtId="4" fontId="1" fillId="0" borderId="17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4" fontId="1" fillId="0" borderId="10" xfId="0" applyNumberFormat="1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 wrapText="1"/>
    </xf>
    <xf numFmtId="0" fontId="1" fillId="0" borderId="47" xfId="0" applyFont="1" applyBorder="1" applyAlignment="1">
      <alignment horizontal="center" vertical="center"/>
    </xf>
    <xf numFmtId="3" fontId="1" fillId="0" borderId="56" xfId="0" applyNumberFormat="1" applyFont="1" applyBorder="1" applyAlignment="1">
      <alignment vertical="center"/>
    </xf>
    <xf numFmtId="3" fontId="7" fillId="0" borderId="41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4" fontId="1" fillId="0" borderId="37" xfId="0" applyNumberFormat="1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40" xfId="0" applyNumberFormat="1" applyFont="1" applyBorder="1" applyAlignment="1">
      <alignment vertical="center"/>
    </xf>
    <xf numFmtId="4" fontId="1" fillId="0" borderId="39" xfId="0" applyNumberFormat="1" applyFont="1" applyBorder="1" applyAlignment="1">
      <alignment vertical="center"/>
    </xf>
    <xf numFmtId="4" fontId="1" fillId="0" borderId="25" xfId="0" applyNumberFormat="1" applyFont="1" applyBorder="1" applyAlignment="1">
      <alignment vertical="center"/>
    </xf>
    <xf numFmtId="4" fontId="1" fillId="0" borderId="40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wrapText="1"/>
    </xf>
    <xf numFmtId="0" fontId="3" fillId="2" borderId="61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/>
    </xf>
    <xf numFmtId="3" fontId="3" fillId="4" borderId="11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1" fillId="0" borderId="63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8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vertical="center"/>
    </xf>
    <xf numFmtId="3" fontId="7" fillId="4" borderId="14" xfId="0" applyNumberFormat="1" applyFont="1" applyFill="1" applyBorder="1"/>
    <xf numFmtId="3" fontId="7" fillId="4" borderId="56" xfId="0" applyNumberFormat="1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1" fillId="3" borderId="4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3" fontId="1" fillId="3" borderId="4" xfId="0" applyNumberFormat="1" applyFont="1" applyFill="1" applyBorder="1" applyAlignment="1">
      <alignment vertical="center"/>
    </xf>
    <xf numFmtId="3" fontId="1" fillId="0" borderId="58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4" fontId="1" fillId="0" borderId="46" xfId="0" applyNumberFormat="1" applyFont="1" applyFill="1" applyBorder="1" applyAlignment="1">
      <alignment vertical="center"/>
    </xf>
    <xf numFmtId="4" fontId="1" fillId="0" borderId="18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vertical="center" wrapText="1"/>
    </xf>
    <xf numFmtId="3" fontId="1" fillId="0" borderId="60" xfId="0" applyNumberFormat="1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/>
    </xf>
    <xf numFmtId="4" fontId="1" fillId="0" borderId="28" xfId="0" applyNumberFormat="1" applyFont="1" applyFill="1" applyBorder="1" applyAlignment="1">
      <alignment vertical="center"/>
    </xf>
    <xf numFmtId="4" fontId="1" fillId="0" borderId="29" xfId="0" applyNumberFormat="1" applyFont="1" applyFill="1" applyBorder="1" applyAlignment="1">
      <alignment vertical="center"/>
    </xf>
    <xf numFmtId="4" fontId="1" fillId="0" borderId="30" xfId="0" applyNumberFormat="1" applyFont="1" applyFill="1" applyBorder="1" applyAlignment="1">
      <alignment vertical="center"/>
    </xf>
    <xf numFmtId="4" fontId="1" fillId="0" borderId="55" xfId="0" applyNumberFormat="1" applyFont="1" applyFill="1" applyBorder="1" applyAlignment="1">
      <alignment vertical="center"/>
    </xf>
    <xf numFmtId="4" fontId="1" fillId="0" borderId="38" xfId="0" applyNumberFormat="1" applyFont="1" applyFill="1" applyBorder="1" applyAlignment="1">
      <alignment vertical="center"/>
    </xf>
    <xf numFmtId="0" fontId="1" fillId="0" borderId="64" xfId="0" applyFont="1" applyFill="1" applyBorder="1" applyAlignment="1">
      <alignment vertical="center" wrapText="1"/>
    </xf>
    <xf numFmtId="4" fontId="3" fillId="2" borderId="32" xfId="0" applyNumberFormat="1" applyFont="1" applyFill="1" applyBorder="1" applyAlignment="1">
      <alignment vertical="center"/>
    </xf>
    <xf numFmtId="4" fontId="3" fillId="2" borderId="33" xfId="0" applyNumberFormat="1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4" fontId="3" fillId="0" borderId="47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0" fontId="1" fillId="3" borderId="49" xfId="0" applyFont="1" applyFill="1" applyBorder="1" applyAlignment="1">
      <alignment horizontal="center"/>
    </xf>
    <xf numFmtId="0" fontId="1" fillId="3" borderId="6" xfId="0" applyFont="1" applyFill="1" applyBorder="1"/>
    <xf numFmtId="0" fontId="1" fillId="3" borderId="23" xfId="0" applyFont="1" applyFill="1" applyBorder="1"/>
    <xf numFmtId="3" fontId="1" fillId="3" borderId="7" xfId="0" applyNumberFormat="1" applyFont="1" applyFill="1" applyBorder="1"/>
    <xf numFmtId="4" fontId="1" fillId="3" borderId="6" xfId="0" applyNumberFormat="1" applyFont="1" applyFill="1" applyBorder="1" applyAlignment="1">
      <alignment wrapText="1"/>
    </xf>
    <xf numFmtId="3" fontId="1" fillId="3" borderId="19" xfId="0" applyNumberFormat="1" applyFont="1" applyFill="1" applyBorder="1" applyAlignment="1">
      <alignment wrapText="1"/>
    </xf>
    <xf numFmtId="3" fontId="1" fillId="3" borderId="4" xfId="0" applyNumberFormat="1" applyFont="1" applyFill="1" applyBorder="1" applyAlignment="1">
      <alignment wrapText="1"/>
    </xf>
    <xf numFmtId="4" fontId="1" fillId="3" borderId="19" xfId="0" applyNumberFormat="1" applyFont="1" applyFill="1" applyBorder="1" applyAlignment="1">
      <alignment wrapText="1"/>
    </xf>
    <xf numFmtId="4" fontId="1" fillId="3" borderId="4" xfId="0" applyNumberFormat="1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4" fontId="1" fillId="3" borderId="0" xfId="0" applyNumberFormat="1" applyFont="1" applyFill="1" applyBorder="1"/>
    <xf numFmtId="0" fontId="1" fillId="3" borderId="49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3" fontId="1" fillId="3" borderId="7" xfId="0" applyNumberFormat="1" applyFont="1" applyFill="1" applyBorder="1" applyAlignment="1">
      <alignment horizontal="center" vertical="top"/>
    </xf>
    <xf numFmtId="3" fontId="1" fillId="3" borderId="4" xfId="0" applyNumberFormat="1" applyFont="1" applyFill="1" applyBorder="1" applyAlignment="1">
      <alignment vertical="top"/>
    </xf>
    <xf numFmtId="0" fontId="1" fillId="3" borderId="23" xfId="0" quotePrefix="1" applyFont="1" applyFill="1" applyBorder="1" applyAlignment="1">
      <alignment wrapText="1"/>
    </xf>
    <xf numFmtId="0" fontId="1" fillId="3" borderId="15" xfId="0" applyFont="1" applyFill="1" applyBorder="1"/>
    <xf numFmtId="0" fontId="1" fillId="7" borderId="49" xfId="0" applyFont="1" applyFill="1" applyBorder="1" applyAlignment="1">
      <alignment horizontal="center"/>
    </xf>
    <xf numFmtId="0" fontId="1" fillId="7" borderId="6" xfId="0" applyFont="1" applyFill="1" applyBorder="1"/>
    <xf numFmtId="3" fontId="1" fillId="7" borderId="7" xfId="0" applyNumberFormat="1" applyFont="1" applyFill="1" applyBorder="1" applyAlignment="1">
      <alignment horizontal="center" vertical="center"/>
    </xf>
    <xf numFmtId="3" fontId="1" fillId="7" borderId="4" xfId="0" applyNumberFormat="1" applyFont="1" applyFill="1" applyBorder="1"/>
    <xf numFmtId="0" fontId="1" fillId="7" borderId="7" xfId="0" applyFont="1" applyFill="1" applyBorder="1"/>
    <xf numFmtId="4" fontId="1" fillId="7" borderId="6" xfId="0" applyNumberFormat="1" applyFont="1" applyFill="1" applyBorder="1"/>
    <xf numFmtId="4" fontId="1" fillId="7" borderId="19" xfId="0" applyNumberFormat="1" applyFont="1" applyFill="1" applyBorder="1"/>
    <xf numFmtId="4" fontId="1" fillId="7" borderId="4" xfId="0" applyNumberFormat="1" applyFont="1" applyFill="1" applyBorder="1"/>
    <xf numFmtId="4" fontId="1" fillId="7" borderId="5" xfId="0" applyNumberFormat="1" applyFont="1" applyFill="1" applyBorder="1"/>
    <xf numFmtId="4" fontId="1" fillId="7" borderId="0" xfId="0" applyNumberFormat="1" applyFont="1" applyFill="1" applyBorder="1"/>
    <xf numFmtId="0" fontId="1" fillId="7" borderId="0" xfId="0" applyFont="1" applyFill="1" applyBorder="1"/>
    <xf numFmtId="0" fontId="1" fillId="7" borderId="0" xfId="0" applyFont="1" applyFill="1"/>
    <xf numFmtId="0" fontId="1" fillId="6" borderId="48" xfId="0" applyFont="1" applyFill="1" applyBorder="1" applyAlignment="1">
      <alignment horizontal="center"/>
    </xf>
    <xf numFmtId="0" fontId="1" fillId="6" borderId="2" xfId="0" applyFont="1" applyFill="1" applyBorder="1"/>
    <xf numFmtId="3" fontId="1" fillId="6" borderId="15" xfId="0" applyNumberFormat="1" applyFont="1" applyFill="1" applyBorder="1" applyAlignment="1">
      <alignment horizontal="center" vertical="center"/>
    </xf>
    <xf numFmtId="3" fontId="1" fillId="6" borderId="13" xfId="0" applyNumberFormat="1" applyFont="1" applyFill="1" applyBorder="1"/>
    <xf numFmtId="0" fontId="1" fillId="6" borderId="58" xfId="0" applyFont="1" applyFill="1" applyBorder="1"/>
    <xf numFmtId="4" fontId="1" fillId="6" borderId="12" xfId="0" applyNumberFormat="1" applyFont="1" applyFill="1" applyBorder="1"/>
    <xf numFmtId="4" fontId="1" fillId="6" borderId="2" xfId="0" applyNumberFormat="1" applyFont="1" applyFill="1" applyBorder="1"/>
    <xf numFmtId="4" fontId="1" fillId="6" borderId="13" xfId="0" applyNumberFormat="1" applyFont="1" applyFill="1" applyBorder="1"/>
    <xf numFmtId="4" fontId="1" fillId="6" borderId="22" xfId="0" applyNumberFormat="1" applyFont="1" applyFill="1" applyBorder="1"/>
    <xf numFmtId="4" fontId="1" fillId="6" borderId="0" xfId="0" applyNumberFormat="1" applyFont="1" applyFill="1" applyBorder="1"/>
    <xf numFmtId="0" fontId="1" fillId="6" borderId="0" xfId="0" applyFont="1" applyFill="1" applyBorder="1"/>
    <xf numFmtId="0" fontId="1" fillId="6" borderId="0" xfId="0" applyFont="1" applyFill="1"/>
    <xf numFmtId="0" fontId="1" fillId="6" borderId="49" xfId="0" applyFont="1" applyFill="1" applyBorder="1" applyAlignment="1">
      <alignment horizontal="center"/>
    </xf>
    <xf numFmtId="0" fontId="1" fillId="6" borderId="6" xfId="0" applyFont="1" applyFill="1" applyBorder="1"/>
    <xf numFmtId="3" fontId="1" fillId="6" borderId="7" xfId="0" applyNumberFormat="1" applyFont="1" applyFill="1" applyBorder="1" applyAlignment="1">
      <alignment horizontal="center" vertical="center"/>
    </xf>
    <xf numFmtId="0" fontId="1" fillId="6" borderId="23" xfId="0" applyFont="1" applyFill="1" applyBorder="1"/>
    <xf numFmtId="4" fontId="1" fillId="6" borderId="19" xfId="0" applyNumberFormat="1" applyFont="1" applyFill="1" applyBorder="1"/>
    <xf numFmtId="3" fontId="1" fillId="6" borderId="13" xfId="0" applyNumberFormat="1" applyFont="1" applyFill="1" applyBorder="1" applyAlignment="1">
      <alignment wrapText="1"/>
    </xf>
    <xf numFmtId="0" fontId="1" fillId="6" borderId="16" xfId="0" applyFont="1" applyFill="1" applyBorder="1"/>
    <xf numFmtId="4" fontId="3" fillId="0" borderId="0" xfId="0" applyNumberFormat="1" applyFont="1" applyBorder="1" applyAlignment="1">
      <alignment wrapText="1"/>
    </xf>
    <xf numFmtId="3" fontId="9" fillId="0" borderId="0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1" fillId="0" borderId="18" xfId="0" applyNumberFormat="1" applyFont="1" applyFill="1" applyBorder="1"/>
    <xf numFmtId="4" fontId="1" fillId="0" borderId="11" xfId="0" applyNumberFormat="1" applyFont="1" applyBorder="1" applyAlignment="1">
      <alignment wrapText="1"/>
    </xf>
    <xf numFmtId="0" fontId="1" fillId="7" borderId="48" xfId="0" applyFont="1" applyFill="1" applyBorder="1" applyAlignment="1">
      <alignment horizontal="center"/>
    </xf>
    <xf numFmtId="0" fontId="1" fillId="7" borderId="2" xfId="0" applyFont="1" applyFill="1" applyBorder="1"/>
    <xf numFmtId="3" fontId="1" fillId="7" borderId="15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/>
    <xf numFmtId="0" fontId="1" fillId="7" borderId="23" xfId="0" applyFont="1" applyFill="1" applyBorder="1"/>
    <xf numFmtId="0" fontId="1" fillId="7" borderId="15" xfId="0" applyFont="1" applyFill="1" applyBorder="1"/>
    <xf numFmtId="4" fontId="1" fillId="7" borderId="2" xfId="0" applyNumberFormat="1" applyFont="1" applyFill="1" applyBorder="1"/>
    <xf numFmtId="3" fontId="1" fillId="7" borderId="22" xfId="0" applyNumberFormat="1" applyFont="1" applyFill="1" applyBorder="1"/>
    <xf numFmtId="4" fontId="1" fillId="7" borderId="22" xfId="0" applyNumberFormat="1" applyFont="1" applyFill="1" applyBorder="1"/>
    <xf numFmtId="4" fontId="1" fillId="7" borderId="13" xfId="0" applyNumberFormat="1" applyFont="1" applyFill="1" applyBorder="1"/>
    <xf numFmtId="4" fontId="1" fillId="7" borderId="12" xfId="0" applyNumberFormat="1" applyFont="1" applyFill="1" applyBorder="1"/>
    <xf numFmtId="0" fontId="1" fillId="7" borderId="5" xfId="0" applyFont="1" applyFill="1" applyBorder="1"/>
    <xf numFmtId="4" fontId="3" fillId="7" borderId="6" xfId="0" applyNumberFormat="1" applyFont="1" applyFill="1" applyBorder="1"/>
    <xf numFmtId="0" fontId="0" fillId="0" borderId="0" xfId="0" applyAlignment="1">
      <alignment horizontal="center"/>
    </xf>
    <xf numFmtId="0" fontId="1" fillId="0" borderId="8" xfId="0" applyFont="1" applyFill="1" applyBorder="1" applyAlignment="1">
      <alignment horizontal="center" vertical="center" textRotation="90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3" fontId="1" fillId="0" borderId="23" xfId="0" quotePrefix="1" applyNumberFormat="1" applyFont="1" applyFill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3" fillId="0" borderId="6" xfId="0" applyFont="1" applyBorder="1"/>
    <xf numFmtId="0" fontId="14" fillId="0" borderId="6" xfId="0" applyFont="1" applyBorder="1"/>
    <xf numFmtId="4" fontId="14" fillId="0" borderId="6" xfId="0" applyNumberFormat="1" applyFont="1" applyBorder="1" applyAlignment="1">
      <alignment horizontal="right"/>
    </xf>
    <xf numFmtId="4" fontId="14" fillId="0" borderId="6" xfId="0" applyNumberFormat="1" applyFont="1" applyBorder="1" applyAlignment="1">
      <alignment horizontal="center"/>
    </xf>
    <xf numFmtId="0" fontId="15" fillId="0" borderId="65" xfId="0" applyFont="1" applyBorder="1"/>
    <xf numFmtId="0" fontId="1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wrapText="1"/>
    </xf>
    <xf numFmtId="3" fontId="1" fillId="0" borderId="6" xfId="0" applyNumberFormat="1" applyFont="1" applyFill="1" applyBorder="1"/>
    <xf numFmtId="4" fontId="3" fillId="0" borderId="6" xfId="0" applyNumberFormat="1" applyFont="1" applyFill="1" applyBorder="1"/>
    <xf numFmtId="3" fontId="3" fillId="0" borderId="6" xfId="0" applyNumberFormat="1" applyFont="1" applyFill="1" applyBorder="1"/>
    <xf numFmtId="0" fontId="0" fillId="0" borderId="6" xfId="0" applyBorder="1"/>
    <xf numFmtId="4" fontId="0" fillId="0" borderId="6" xfId="0" applyNumberFormat="1" applyBorder="1"/>
    <xf numFmtId="0" fontId="0" fillId="8" borderId="0" xfId="0" applyFill="1"/>
    <xf numFmtId="0" fontId="16" fillId="0" borderId="0" xfId="0" applyFont="1"/>
    <xf numFmtId="0" fontId="9" fillId="0" borderId="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wrapText="1"/>
    </xf>
    <xf numFmtId="0" fontId="0" fillId="0" borderId="0" xfId="0" applyBorder="1"/>
    <xf numFmtId="0" fontId="4" fillId="2" borderId="51" xfId="0" applyFont="1" applyFill="1" applyBorder="1" applyAlignment="1">
      <alignment horizontal="center"/>
    </xf>
    <xf numFmtId="0" fontId="4" fillId="2" borderId="26" xfId="0" applyFont="1" applyFill="1" applyBorder="1" applyAlignment="1"/>
    <xf numFmtId="3" fontId="4" fillId="2" borderId="31" xfId="0" applyNumberFormat="1" applyFont="1" applyFill="1" applyBorder="1" applyAlignment="1">
      <alignment vertical="center"/>
    </xf>
    <xf numFmtId="3" fontId="4" fillId="2" borderId="45" xfId="0" applyNumberFormat="1" applyFon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4" fontId="1" fillId="0" borderId="2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5" borderId="0" xfId="0" applyFont="1" applyFill="1" applyBorder="1"/>
    <xf numFmtId="4" fontId="1" fillId="5" borderId="38" xfId="0" applyNumberFormat="1" applyFont="1" applyFill="1" applyBorder="1"/>
    <xf numFmtId="0" fontId="1" fillId="5" borderId="7" xfId="0" applyFont="1" applyFill="1" applyBorder="1"/>
    <xf numFmtId="4" fontId="1" fillId="5" borderId="4" xfId="0" applyNumberFormat="1" applyFont="1" applyFill="1" applyBorder="1"/>
    <xf numFmtId="3" fontId="1" fillId="0" borderId="4" xfId="0" applyNumberFormat="1" applyFont="1" applyFill="1" applyBorder="1" applyAlignment="1">
      <alignment vertical="center"/>
    </xf>
    <xf numFmtId="0" fontId="1" fillId="0" borderId="49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vertical="top"/>
    </xf>
    <xf numFmtId="3" fontId="1" fillId="0" borderId="7" xfId="0" applyNumberFormat="1" applyFont="1" applyFill="1" applyBorder="1" applyAlignment="1">
      <alignment horizontal="center" vertical="top"/>
    </xf>
    <xf numFmtId="3" fontId="1" fillId="0" borderId="4" xfId="0" applyNumberFormat="1" applyFont="1" applyFill="1" applyBorder="1" applyAlignment="1">
      <alignment vertical="top"/>
    </xf>
    <xf numFmtId="0" fontId="1" fillId="0" borderId="23" xfId="0" quotePrefix="1" applyFont="1" applyFill="1" applyBorder="1" applyAlignment="1">
      <alignment wrapText="1"/>
    </xf>
    <xf numFmtId="4" fontId="1" fillId="0" borderId="2" xfId="0" applyNumberFormat="1" applyFont="1" applyFill="1" applyBorder="1"/>
    <xf numFmtId="4" fontId="3" fillId="0" borderId="32" xfId="0" applyNumberFormat="1" applyFont="1" applyFill="1" applyBorder="1"/>
    <xf numFmtId="4" fontId="1" fillId="0" borderId="8" xfId="0" applyNumberFormat="1" applyFont="1" applyFill="1" applyBorder="1"/>
    <xf numFmtId="3" fontId="1" fillId="0" borderId="31" xfId="0" applyNumberFormat="1" applyFont="1" applyFill="1" applyBorder="1" applyAlignment="1">
      <alignment horizontal="center" vertical="center"/>
    </xf>
    <xf numFmtId="4" fontId="1" fillId="0" borderId="28" xfId="0" applyNumberFormat="1" applyFont="1" applyFill="1" applyBorder="1"/>
    <xf numFmtId="3" fontId="8" fillId="0" borderId="4" xfId="0" applyNumberFormat="1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/>
    <xf numFmtId="4" fontId="1" fillId="0" borderId="0" xfId="0" applyNumberFormat="1" applyFont="1" applyFill="1" applyAlignment="1">
      <alignment wrapText="1"/>
    </xf>
    <xf numFmtId="0" fontId="1" fillId="9" borderId="18" xfId="0" applyFont="1" applyFill="1" applyBorder="1" applyAlignment="1">
      <alignment horizontal="center" vertical="center" wrapText="1"/>
    </xf>
    <xf numFmtId="0" fontId="1" fillId="9" borderId="18" xfId="0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 wrapText="1"/>
    </xf>
    <xf numFmtId="0" fontId="1" fillId="10" borderId="18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 wrapText="1"/>
    </xf>
    <xf numFmtId="4" fontId="1" fillId="0" borderId="38" xfId="0" applyNumberFormat="1" applyFont="1" applyFill="1" applyBorder="1" applyAlignment="1">
      <alignment wrapText="1"/>
    </xf>
    <xf numFmtId="4" fontId="18" fillId="0" borderId="6" xfId="0" applyNumberFormat="1" applyFont="1" applyFill="1" applyBorder="1"/>
    <xf numFmtId="4" fontId="19" fillId="0" borderId="6" xfId="0" applyNumberFormat="1" applyFont="1" applyFill="1" applyBorder="1"/>
    <xf numFmtId="4" fontId="19" fillId="0" borderId="2" xfId="0" applyNumberFormat="1" applyFont="1" applyFill="1" applyBorder="1"/>
    <xf numFmtId="4" fontId="18" fillId="0" borderId="6" xfId="0" applyNumberFormat="1" applyFont="1" applyFill="1" applyBorder="1" applyAlignment="1">
      <alignment horizontal="right" vertical="center"/>
    </xf>
    <xf numFmtId="4" fontId="18" fillId="0" borderId="6" xfId="0" applyNumberFormat="1" applyFont="1" applyFill="1" applyBorder="1" applyAlignment="1">
      <alignment wrapText="1"/>
    </xf>
    <xf numFmtId="4" fontId="19" fillId="0" borderId="6" xfId="0" applyNumberFormat="1" applyFont="1" applyFill="1" applyBorder="1" applyAlignment="1">
      <alignment wrapText="1"/>
    </xf>
    <xf numFmtId="4" fontId="18" fillId="0" borderId="29" xfId="0" applyNumberFormat="1" applyFont="1" applyFill="1" applyBorder="1" applyAlignment="1">
      <alignment wrapText="1"/>
    </xf>
    <xf numFmtId="4" fontId="19" fillId="0" borderId="29" xfId="0" applyNumberFormat="1" applyFont="1" applyFill="1" applyBorder="1" applyAlignment="1">
      <alignment wrapText="1"/>
    </xf>
    <xf numFmtId="0" fontId="20" fillId="0" borderId="11" xfId="0" applyFont="1" applyFill="1" applyBorder="1" applyAlignment="1"/>
    <xf numFmtId="0" fontId="20" fillId="0" borderId="1" xfId="0" applyFont="1" applyFill="1" applyBorder="1" applyAlignment="1"/>
    <xf numFmtId="3" fontId="20" fillId="0" borderId="11" xfId="0" applyNumberFormat="1" applyFont="1" applyFill="1" applyBorder="1" applyAlignment="1">
      <alignment vertical="center"/>
    </xf>
    <xf numFmtId="3" fontId="20" fillId="0" borderId="33" xfId="0" applyNumberFormat="1" applyFont="1" applyFill="1" applyBorder="1" applyAlignment="1">
      <alignment horizontal="center" vertical="center" wrapText="1"/>
    </xf>
    <xf numFmtId="4" fontId="20" fillId="2" borderId="33" xfId="0" applyNumberFormat="1" applyFont="1" applyFill="1" applyBorder="1" applyAlignment="1"/>
    <xf numFmtId="4" fontId="20" fillId="0" borderId="21" xfId="0" applyNumberFormat="1" applyFont="1" applyFill="1" applyBorder="1" applyAlignment="1"/>
    <xf numFmtId="4" fontId="20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0" fillId="2" borderId="11" xfId="0" applyFont="1" applyFill="1" applyBorder="1" applyAlignment="1"/>
    <xf numFmtId="4" fontId="19" fillId="0" borderId="0" xfId="0" applyNumberFormat="1" applyFont="1" applyFill="1" applyBorder="1"/>
    <xf numFmtId="4" fontId="17" fillId="10" borderId="39" xfId="0" applyNumberFormat="1" applyFont="1" applyFill="1" applyBorder="1" applyAlignment="1">
      <alignment horizontal="center" vertical="center" wrapText="1"/>
    </xf>
    <xf numFmtId="4" fontId="21" fillId="0" borderId="19" xfId="0" applyNumberFormat="1" applyFont="1" applyFill="1" applyBorder="1"/>
    <xf numFmtId="4" fontId="21" fillId="0" borderId="19" xfId="0" applyNumberFormat="1" applyFont="1" applyFill="1" applyBorder="1" applyAlignment="1">
      <alignment wrapText="1"/>
    </xf>
    <xf numFmtId="4" fontId="21" fillId="0" borderId="22" xfId="0" applyNumberFormat="1" applyFont="1" applyFill="1" applyBorder="1"/>
    <xf numFmtId="4" fontId="21" fillId="0" borderId="6" xfId="0" applyNumberFormat="1" applyFont="1" applyFill="1" applyBorder="1" applyAlignment="1">
      <alignment wrapText="1"/>
    </xf>
    <xf numFmtId="4" fontId="21" fillId="0" borderId="24" xfId="0" applyNumberFormat="1" applyFont="1" applyFill="1" applyBorder="1" applyAlignment="1">
      <alignment wrapText="1"/>
    </xf>
    <xf numFmtId="4" fontId="21" fillId="0" borderId="20" xfId="0" applyNumberFormat="1" applyFont="1" applyFill="1" applyBorder="1"/>
    <xf numFmtId="4" fontId="21" fillId="0" borderId="55" xfId="0" applyNumberFormat="1" applyFont="1" applyFill="1" applyBorder="1"/>
    <xf numFmtId="4" fontId="21" fillId="0" borderId="6" xfId="0" applyNumberFormat="1" applyFont="1" applyFill="1" applyBorder="1"/>
    <xf numFmtId="0" fontId="23" fillId="0" borderId="0" xfId="0" applyFont="1" applyAlignment="1">
      <alignment horizontal="center"/>
    </xf>
    <xf numFmtId="3" fontId="19" fillId="0" borderId="4" xfId="0" applyNumberFormat="1" applyFont="1" applyFill="1" applyBorder="1"/>
    <xf numFmtId="3" fontId="18" fillId="0" borderId="16" xfId="0" applyNumberFormat="1" applyFont="1" applyFill="1" applyBorder="1" applyAlignment="1">
      <alignment horizontal="center" vertical="center"/>
    </xf>
    <xf numFmtId="3" fontId="18" fillId="0" borderId="6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3" fontId="19" fillId="0" borderId="19" xfId="0" applyNumberFormat="1" applyFont="1" applyFill="1" applyBorder="1"/>
    <xf numFmtId="4" fontId="19" fillId="0" borderId="19" xfId="0" applyNumberFormat="1" applyFont="1" applyFill="1" applyBorder="1"/>
    <xf numFmtId="4" fontId="19" fillId="0" borderId="4" xfId="0" applyNumberFormat="1" applyFont="1" applyFill="1" applyBorder="1"/>
    <xf numFmtId="4" fontId="19" fillId="0" borderId="5" xfId="0" applyNumberFormat="1" applyFont="1" applyFill="1" applyBorder="1"/>
    <xf numFmtId="3" fontId="19" fillId="0" borderId="19" xfId="0" applyNumberFormat="1" applyFont="1" applyFill="1" applyBorder="1" applyAlignment="1">
      <alignment wrapText="1"/>
    </xf>
    <xf numFmtId="3" fontId="19" fillId="0" borderId="4" xfId="0" applyNumberFormat="1" applyFont="1" applyFill="1" applyBorder="1" applyAlignment="1">
      <alignment wrapText="1"/>
    </xf>
    <xf numFmtId="4" fontId="19" fillId="0" borderId="19" xfId="0" applyNumberFormat="1" applyFont="1" applyFill="1" applyBorder="1" applyAlignment="1">
      <alignment wrapText="1"/>
    </xf>
    <xf numFmtId="4" fontId="19" fillId="0" borderId="4" xfId="0" applyNumberFormat="1" applyFont="1" applyFill="1" applyBorder="1" applyAlignment="1">
      <alignment wrapText="1"/>
    </xf>
    <xf numFmtId="4" fontId="19" fillId="0" borderId="5" xfId="0" applyNumberFormat="1" applyFont="1" applyFill="1" applyBorder="1" applyAlignment="1">
      <alignment wrapText="1"/>
    </xf>
    <xf numFmtId="3" fontId="19" fillId="0" borderId="22" xfId="0" applyNumberFormat="1" applyFont="1" applyFill="1" applyBorder="1"/>
    <xf numFmtId="3" fontId="19" fillId="0" borderId="13" xfId="0" applyNumberFormat="1" applyFont="1" applyFill="1" applyBorder="1"/>
    <xf numFmtId="4" fontId="19" fillId="0" borderId="22" xfId="0" applyNumberFormat="1" applyFont="1" applyFill="1" applyBorder="1"/>
    <xf numFmtId="4" fontId="19" fillId="0" borderId="13" xfId="0" applyNumberFormat="1" applyFont="1" applyFill="1" applyBorder="1"/>
    <xf numFmtId="4" fontId="19" fillId="0" borderId="12" xfId="0" applyNumberFormat="1" applyFont="1" applyFill="1" applyBorder="1"/>
    <xf numFmtId="0" fontId="19" fillId="0" borderId="5" xfId="0" applyFont="1" applyFill="1" applyBorder="1"/>
    <xf numFmtId="0" fontId="19" fillId="0" borderId="0" xfId="0" applyFont="1" applyFill="1"/>
    <xf numFmtId="0" fontId="19" fillId="0" borderId="6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0" borderId="29" xfId="0" applyFont="1" applyFill="1" applyBorder="1" applyAlignment="1">
      <alignment wrapText="1"/>
    </xf>
    <xf numFmtId="3" fontId="19" fillId="0" borderId="20" xfId="0" applyNumberFormat="1" applyFont="1" applyFill="1" applyBorder="1"/>
    <xf numFmtId="3" fontId="19" fillId="0" borderId="10" xfId="0" applyNumberFormat="1" applyFont="1" applyFill="1" applyBorder="1"/>
    <xf numFmtId="4" fontId="19" fillId="0" borderId="20" xfId="0" applyNumberFormat="1" applyFont="1" applyFill="1" applyBorder="1"/>
    <xf numFmtId="4" fontId="19" fillId="0" borderId="8" xfId="0" applyNumberFormat="1" applyFont="1" applyFill="1" applyBorder="1"/>
    <xf numFmtId="4" fontId="19" fillId="0" borderId="10" xfId="0" applyNumberFormat="1" applyFont="1" applyFill="1" applyBorder="1"/>
    <xf numFmtId="4" fontId="19" fillId="0" borderId="17" xfId="0" applyNumberFormat="1" applyFont="1" applyFill="1" applyBorder="1"/>
    <xf numFmtId="4" fontId="19" fillId="0" borderId="29" xfId="0" applyNumberFormat="1" applyFont="1" applyFill="1" applyBorder="1"/>
    <xf numFmtId="4" fontId="19" fillId="0" borderId="30" xfId="0" applyNumberFormat="1" applyFont="1" applyFill="1" applyBorder="1"/>
    <xf numFmtId="4" fontId="19" fillId="0" borderId="54" xfId="0" applyNumberFormat="1" applyFont="1" applyFill="1" applyBorder="1"/>
    <xf numFmtId="4" fontId="19" fillId="0" borderId="26" xfId="0" applyNumberFormat="1" applyFont="1" applyFill="1" applyBorder="1" applyAlignment="1">
      <alignment wrapText="1"/>
    </xf>
    <xf numFmtId="4" fontId="19" fillId="0" borderId="45" xfId="0" applyNumberFormat="1" applyFont="1" applyFill="1" applyBorder="1"/>
    <xf numFmtId="4" fontId="19" fillId="0" borderId="36" xfId="0" applyNumberFormat="1" applyFont="1" applyFill="1" applyBorder="1"/>
    <xf numFmtId="4" fontId="19" fillId="0" borderId="7" xfId="0" applyNumberFormat="1" applyFont="1" applyFill="1" applyBorder="1"/>
    <xf numFmtId="4" fontId="19" fillId="0" borderId="24" xfId="0" applyNumberFormat="1" applyFont="1" applyFill="1" applyBorder="1"/>
    <xf numFmtId="4" fontId="19" fillId="0" borderId="53" xfId="0" applyNumberFormat="1" applyFont="1" applyFill="1" applyBorder="1"/>
    <xf numFmtId="4" fontId="19" fillId="0" borderId="24" xfId="0" applyNumberFormat="1" applyFont="1" applyFill="1" applyBorder="1" applyAlignment="1">
      <alignment wrapText="1"/>
    </xf>
    <xf numFmtId="4" fontId="19" fillId="0" borderId="38" xfId="0" applyNumberFormat="1" applyFont="1" applyFill="1" applyBorder="1"/>
    <xf numFmtId="4" fontId="19" fillId="0" borderId="35" xfId="0" applyNumberFormat="1" applyFont="1" applyFill="1" applyBorder="1"/>
    <xf numFmtId="4" fontId="18" fillId="0" borderId="22" xfId="0" applyNumberFormat="1" applyFont="1" applyFill="1" applyBorder="1"/>
    <xf numFmtId="4" fontId="18" fillId="0" borderId="13" xfId="0" applyNumberFormat="1" applyFont="1" applyFill="1" applyBorder="1"/>
    <xf numFmtId="4" fontId="18" fillId="0" borderId="53" xfId="0" applyNumberFormat="1" applyFont="1" applyFill="1" applyBorder="1"/>
    <xf numFmtId="4" fontId="18" fillId="0" borderId="24" xfId="0" applyNumberFormat="1" applyFont="1" applyFill="1" applyBorder="1" applyAlignment="1">
      <alignment horizontal="right" vertical="center" wrapText="1"/>
    </xf>
    <xf numFmtId="4" fontId="18" fillId="0" borderId="13" xfId="0" applyNumberFormat="1" applyFont="1" applyFill="1" applyBorder="1" applyAlignment="1">
      <alignment horizontal="right" vertical="center"/>
    </xf>
    <xf numFmtId="4" fontId="18" fillId="0" borderId="35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/>
    <xf numFmtId="4" fontId="18" fillId="0" borderId="5" xfId="0" applyNumberFormat="1" applyFont="1" applyFill="1" applyBorder="1"/>
    <xf numFmtId="4" fontId="24" fillId="0" borderId="33" xfId="0" applyNumberFormat="1" applyFont="1" applyFill="1" applyBorder="1" applyAlignment="1">
      <alignment horizontal="right"/>
    </xf>
    <xf numFmtId="4" fontId="24" fillId="0" borderId="32" xfId="0" applyNumberFormat="1" applyFont="1" applyFill="1" applyBorder="1" applyAlignment="1">
      <alignment horizontal="right"/>
    </xf>
    <xf numFmtId="3" fontId="8" fillId="0" borderId="38" xfId="0" applyNumberFormat="1" applyFont="1" applyFill="1" applyBorder="1"/>
    <xf numFmtId="4" fontId="21" fillId="0" borderId="24" xfId="0" applyNumberFormat="1" applyFont="1" applyFill="1" applyBorder="1"/>
    <xf numFmtId="0" fontId="1" fillId="0" borderId="6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3" fillId="11" borderId="67" xfId="0" applyFont="1" applyFill="1" applyBorder="1" applyAlignment="1">
      <alignment horizontal="center" vertical="center" wrapText="1"/>
    </xf>
    <xf numFmtId="3" fontId="24" fillId="11" borderId="56" xfId="0" applyNumberFormat="1" applyFont="1" applyFill="1" applyBorder="1" applyAlignment="1">
      <alignment horizontal="center" vertical="center"/>
    </xf>
    <xf numFmtId="0" fontId="20" fillId="11" borderId="11" xfId="0" applyFont="1" applyFill="1" applyBorder="1"/>
    <xf numFmtId="4" fontId="20" fillId="11" borderId="32" xfId="0" applyNumberFormat="1" applyFont="1" applyFill="1" applyBorder="1"/>
    <xf numFmtId="4" fontId="17" fillId="11" borderId="32" xfId="0" applyNumberFormat="1" applyFont="1" applyFill="1" applyBorder="1"/>
    <xf numFmtId="4" fontId="18" fillId="11" borderId="32" xfId="0" applyNumberFormat="1" applyFont="1" applyFill="1" applyBorder="1"/>
    <xf numFmtId="4" fontId="24" fillId="11" borderId="1" xfId="0" applyNumberFormat="1" applyFont="1" applyFill="1" applyBorder="1" applyAlignment="1">
      <alignment horizontal="right" vertical="center"/>
    </xf>
    <xf numFmtId="4" fontId="3" fillId="2" borderId="58" xfId="0" applyNumberFormat="1" applyFont="1" applyFill="1" applyBorder="1"/>
    <xf numFmtId="4" fontId="18" fillId="0" borderId="13" xfId="0" applyNumberFormat="1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0" fontId="3" fillId="11" borderId="39" xfId="0" applyFont="1" applyFill="1" applyBorder="1"/>
    <xf numFmtId="4" fontId="3" fillId="11" borderId="25" xfId="0" applyNumberFormat="1" applyFont="1" applyFill="1" applyBorder="1"/>
    <xf numFmtId="4" fontId="17" fillId="11" borderId="25" xfId="0" applyNumberFormat="1" applyFont="1" applyFill="1" applyBorder="1"/>
    <xf numFmtId="4" fontId="18" fillId="11" borderId="25" xfId="0" applyNumberFormat="1" applyFont="1" applyFill="1" applyBorder="1"/>
    <xf numFmtId="4" fontId="24" fillId="11" borderId="25" xfId="0" applyNumberFormat="1" applyFont="1" applyFill="1" applyBorder="1"/>
    <xf numFmtId="4" fontId="24" fillId="11" borderId="40" xfId="0" applyNumberFormat="1" applyFont="1" applyFill="1" applyBorder="1"/>
    <xf numFmtId="4" fontId="3" fillId="0" borderId="39" xfId="0" applyNumberFormat="1" applyFont="1" applyFill="1" applyBorder="1"/>
    <xf numFmtId="0" fontId="3" fillId="0" borderId="39" xfId="0" applyFont="1" applyFill="1" applyBorder="1"/>
    <xf numFmtId="0" fontId="3" fillId="0" borderId="25" xfId="0" applyFont="1" applyFill="1" applyBorder="1"/>
    <xf numFmtId="0" fontId="3" fillId="12" borderId="47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3" fontId="3" fillId="12" borderId="11" xfId="0" applyNumberFormat="1" applyFont="1" applyFill="1" applyBorder="1" applyAlignment="1">
      <alignment horizontal="center" vertical="center"/>
    </xf>
    <xf numFmtId="0" fontId="3" fillId="12" borderId="3" xfId="0" applyFont="1" applyFill="1" applyBorder="1"/>
    <xf numFmtId="4" fontId="3" fillId="12" borderId="32" xfId="0" applyNumberFormat="1" applyFont="1" applyFill="1" applyBorder="1"/>
    <xf numFmtId="4" fontId="17" fillId="12" borderId="32" xfId="0" applyNumberFormat="1" applyFont="1" applyFill="1" applyBorder="1"/>
    <xf numFmtId="4" fontId="1" fillId="5" borderId="65" xfId="0" applyNumberFormat="1" applyFont="1" applyFill="1" applyBorder="1"/>
    <xf numFmtId="4" fontId="1" fillId="5" borderId="66" xfId="0" applyNumberFormat="1" applyFont="1" applyFill="1" applyBorder="1"/>
    <xf numFmtId="4" fontId="3" fillId="4" borderId="3" xfId="0" applyNumberFormat="1" applyFont="1" applyFill="1" applyBorder="1"/>
    <xf numFmtId="4" fontId="3" fillId="0" borderId="52" xfId="0" applyNumberFormat="1" applyFont="1" applyFill="1" applyBorder="1"/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5" fillId="0" borderId="32" xfId="0" applyNumberFormat="1" applyFont="1" applyFill="1" applyBorder="1" applyAlignment="1">
      <alignment horizontal="center"/>
    </xf>
    <xf numFmtId="4" fontId="25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4" fontId="19" fillId="0" borderId="25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9" fillId="0" borderId="40" xfId="0" applyNumberFormat="1" applyFont="1" applyFill="1" applyBorder="1" applyAlignment="1">
      <alignment horizontal="center" vertical="center" wrapText="1"/>
    </xf>
    <xf numFmtId="4" fontId="19" fillId="0" borderId="37" xfId="0" applyNumberFormat="1" applyFont="1" applyFill="1" applyBorder="1" applyAlignment="1">
      <alignment horizontal="center" vertical="center" wrapText="1"/>
    </xf>
    <xf numFmtId="4" fontId="19" fillId="0" borderId="24" xfId="0" applyNumberFormat="1" applyFont="1" applyFill="1" applyBorder="1" applyAlignment="1">
      <alignment horizontal="center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4" fontId="19" fillId="0" borderId="29" xfId="0" applyNumberFormat="1" applyFont="1" applyFill="1" applyBorder="1" applyAlignment="1">
      <alignment horizontal="center" vertical="center" wrapText="1"/>
    </xf>
    <xf numFmtId="4" fontId="19" fillId="0" borderId="66" xfId="0" applyNumberFormat="1" applyFont="1" applyFill="1" applyBorder="1" applyAlignment="1">
      <alignment horizontal="center" vertical="center" wrapText="1"/>
    </xf>
    <xf numFmtId="4" fontId="19" fillId="0" borderId="53" xfId="0" applyNumberFormat="1" applyFont="1" applyFill="1" applyBorder="1" applyAlignment="1">
      <alignment horizontal="center" vertical="center" wrapText="1"/>
    </xf>
    <xf numFmtId="4" fontId="18" fillId="0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4" fontId="16" fillId="0" borderId="0" xfId="0" applyNumberFormat="1" applyFont="1"/>
    <xf numFmtId="0" fontId="16" fillId="0" borderId="0" xfId="0" applyFont="1" applyAlignment="1">
      <alignment horizontal="left" vertical="center"/>
    </xf>
    <xf numFmtId="0" fontId="1" fillId="0" borderId="55" xfId="0" applyFont="1" applyFill="1" applyBorder="1" applyAlignment="1">
      <alignment horizontal="center" vertical="center"/>
    </xf>
    <xf numFmtId="0" fontId="16" fillId="0" borderId="65" xfId="0" applyFont="1" applyBorder="1"/>
    <xf numFmtId="0" fontId="1" fillId="0" borderId="6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4" fontId="18" fillId="9" borderId="6" xfId="0" applyNumberFormat="1" applyFont="1" applyFill="1" applyBorder="1" applyAlignment="1">
      <alignment horizontal="center" vertical="center" wrapText="1"/>
    </xf>
    <xf numFmtId="4" fontId="19" fillId="9" borderId="6" xfId="0" applyNumberFormat="1" applyFont="1" applyFill="1" applyBorder="1" applyAlignment="1">
      <alignment horizontal="center" vertical="center" wrapText="1"/>
    </xf>
    <xf numFmtId="4" fontId="17" fillId="9" borderId="6" xfId="0" applyNumberFormat="1" applyFont="1" applyFill="1" applyBorder="1" applyAlignment="1">
      <alignment horizontal="center" vertical="center" wrapText="1"/>
    </xf>
    <xf numFmtId="0" fontId="26" fillId="0" borderId="68" xfId="0" applyFont="1" applyBorder="1" applyAlignment="1">
      <alignment horizontal="right" vertical="center" wrapText="1"/>
    </xf>
    <xf numFmtId="4" fontId="25" fillId="11" borderId="1" xfId="0" applyNumberFormat="1" applyFont="1" applyFill="1" applyBorder="1" applyAlignment="1">
      <alignment horizontal="right" vertical="center"/>
    </xf>
    <xf numFmtId="4" fontId="25" fillId="11" borderId="25" xfId="0" applyNumberFormat="1" applyFont="1" applyFill="1" applyBorder="1"/>
    <xf numFmtId="4" fontId="25" fillId="11" borderId="40" xfId="0" applyNumberFormat="1" applyFont="1" applyFill="1" applyBorder="1"/>
    <xf numFmtId="4" fontId="19" fillId="0" borderId="26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/>
    </xf>
    <xf numFmtId="4" fontId="17" fillId="10" borderId="6" xfId="0" applyNumberFormat="1" applyFont="1" applyFill="1" applyBorder="1"/>
    <xf numFmtId="4" fontId="18" fillId="10" borderId="6" xfId="0" applyNumberFormat="1" applyFont="1" applyFill="1" applyBorder="1"/>
    <xf numFmtId="4" fontId="18" fillId="10" borderId="7" xfId="0" applyNumberFormat="1" applyFont="1" applyFill="1" applyBorder="1"/>
    <xf numFmtId="4" fontId="18" fillId="10" borderId="19" xfId="0" applyNumberFormat="1" applyFont="1" applyFill="1" applyBorder="1"/>
    <xf numFmtId="4" fontId="18" fillId="10" borderId="6" xfId="0" applyNumberFormat="1" applyFont="1" applyFill="1" applyBorder="1" applyAlignment="1">
      <alignment wrapText="1"/>
    </xf>
    <xf numFmtId="4" fontId="19" fillId="10" borderId="4" xfId="0" applyNumberFormat="1" applyFont="1" applyFill="1" applyBorder="1"/>
    <xf numFmtId="4" fontId="19" fillId="10" borderId="5" xfId="0" applyNumberFormat="1" applyFont="1" applyFill="1" applyBorder="1"/>
    <xf numFmtId="0" fontId="1" fillId="13" borderId="0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horizontal="center" vertical="center" wrapText="1"/>
    </xf>
    <xf numFmtId="4" fontId="18" fillId="13" borderId="6" xfId="0" applyNumberFormat="1" applyFont="1" applyFill="1" applyBorder="1" applyAlignment="1">
      <alignment horizontal="center" vertical="center"/>
    </xf>
    <xf numFmtId="0" fontId="19" fillId="13" borderId="6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4" fontId="20" fillId="12" borderId="32" xfId="0" applyNumberFormat="1" applyFont="1" applyFill="1" applyBorder="1"/>
    <xf numFmtId="4" fontId="18" fillId="12" borderId="32" xfId="0" applyNumberFormat="1" applyFont="1" applyFill="1" applyBorder="1"/>
    <xf numFmtId="4" fontId="3" fillId="12" borderId="33" xfId="0" applyNumberFormat="1" applyFont="1" applyFill="1" applyBorder="1"/>
    <xf numFmtId="4" fontId="3" fillId="12" borderId="14" xfId="0" applyNumberFormat="1" applyFont="1" applyFill="1" applyBorder="1"/>
    <xf numFmtId="4" fontId="3" fillId="12" borderId="1" xfId="0" applyNumberFormat="1" applyFont="1" applyFill="1" applyBorder="1"/>
    <xf numFmtId="4" fontId="3" fillId="0" borderId="0" xfId="0" applyNumberFormat="1" applyFont="1" applyFill="1" applyAlignment="1">
      <alignment wrapText="1"/>
    </xf>
    <xf numFmtId="0" fontId="5" fillId="10" borderId="0" xfId="0" applyFont="1" applyFill="1" applyBorder="1"/>
    <xf numFmtId="0" fontId="24" fillId="11" borderId="64" xfId="0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/>
    </xf>
    <xf numFmtId="4" fontId="25" fillId="11" borderId="33" xfId="0" applyNumberFormat="1" applyFont="1" applyFill="1" applyBorder="1" applyAlignment="1">
      <alignment horizontal="right"/>
    </xf>
    <xf numFmtId="4" fontId="25" fillId="11" borderId="32" xfId="0" applyNumberFormat="1" applyFont="1" applyFill="1" applyBorder="1" applyAlignment="1">
      <alignment horizontal="right"/>
    </xf>
    <xf numFmtId="0" fontId="1" fillId="0" borderId="14" xfId="0" applyFont="1" applyFill="1" applyBorder="1" applyAlignment="1">
      <alignment horizontal="center" vertical="center" textRotation="90"/>
    </xf>
    <xf numFmtId="0" fontId="1" fillId="9" borderId="39" xfId="0" applyFont="1" applyFill="1" applyBorder="1" applyAlignment="1">
      <alignment horizontal="center" vertical="center" textRotation="90"/>
    </xf>
    <xf numFmtId="0" fontId="1" fillId="0" borderId="39" xfId="0" applyFont="1" applyFill="1" applyBorder="1" applyAlignment="1">
      <alignment horizontal="center" vertical="center" textRotation="90"/>
    </xf>
    <xf numFmtId="0" fontId="1" fillId="10" borderId="39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/>
    <xf numFmtId="0" fontId="1" fillId="0" borderId="19" xfId="0" applyFont="1" applyFill="1" applyBorder="1"/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top"/>
    </xf>
    <xf numFmtId="0" fontId="1" fillId="0" borderId="22" xfId="0" applyFont="1" applyFill="1" applyBorder="1"/>
    <xf numFmtId="0" fontId="1" fillId="0" borderId="53" xfId="0" applyFont="1" applyFill="1" applyBorder="1"/>
    <xf numFmtId="0" fontId="1" fillId="0" borderId="20" xfId="0" applyFont="1" applyFill="1" applyBorder="1"/>
    <xf numFmtId="0" fontId="1" fillId="0" borderId="54" xfId="0" applyFont="1" applyFill="1" applyBorder="1"/>
    <xf numFmtId="0" fontId="3" fillId="12" borderId="14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67" xfId="0" applyFont="1" applyFill="1" applyBorder="1" applyAlignment="1">
      <alignment horizontal="center" vertical="center" textRotation="90"/>
    </xf>
    <xf numFmtId="0" fontId="1" fillId="0" borderId="69" xfId="0" applyFont="1" applyFill="1" applyBorder="1" applyAlignment="1">
      <alignment horizontal="center" vertical="center" textRotation="90"/>
    </xf>
    <xf numFmtId="0" fontId="1" fillId="0" borderId="70" xfId="0" applyFont="1" applyFill="1" applyBorder="1" applyAlignment="1">
      <alignment horizontal="center"/>
    </xf>
    <xf numFmtId="0" fontId="1" fillId="0" borderId="69" xfId="0" applyFont="1" applyFill="1" applyBorder="1" applyAlignment="1">
      <alignment horizontal="center"/>
    </xf>
    <xf numFmtId="0" fontId="1" fillId="0" borderId="71" xfId="0" applyFont="1" applyFill="1" applyBorder="1" applyAlignment="1">
      <alignment horizontal="center"/>
    </xf>
    <xf numFmtId="0" fontId="1" fillId="10" borderId="72" xfId="0" applyFont="1" applyFill="1" applyBorder="1" applyAlignment="1">
      <alignment horizontal="center" vertical="center" textRotation="90"/>
    </xf>
    <xf numFmtId="0" fontId="20" fillId="0" borderId="67" xfId="0" applyFont="1" applyFill="1" applyBorder="1" applyAlignment="1"/>
    <xf numFmtId="0" fontId="1" fillId="0" borderId="69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top"/>
    </xf>
    <xf numFmtId="0" fontId="1" fillId="0" borderId="73" xfId="0" applyFont="1" applyFill="1" applyBorder="1" applyAlignment="1">
      <alignment horizontal="center"/>
    </xf>
    <xf numFmtId="0" fontId="1" fillId="0" borderId="74" xfId="0" applyFont="1" applyFill="1" applyBorder="1" applyAlignment="1">
      <alignment horizontal="center"/>
    </xf>
    <xf numFmtId="0" fontId="3" fillId="12" borderId="67" xfId="0" applyFont="1" applyFill="1" applyBorder="1" applyAlignment="1">
      <alignment horizontal="center"/>
    </xf>
    <xf numFmtId="0" fontId="3" fillId="0" borderId="72" xfId="0" applyFont="1" applyFill="1" applyBorder="1" applyAlignment="1">
      <alignment horizontal="center"/>
    </xf>
    <xf numFmtId="0" fontId="1" fillId="0" borderId="70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/>
    </xf>
    <xf numFmtId="3" fontId="20" fillId="0" borderId="3" xfId="0" applyNumberFormat="1" applyFont="1" applyFill="1" applyBorder="1" applyAlignment="1">
      <alignment horizontal="center" vertical="center" wrapText="1"/>
    </xf>
    <xf numFmtId="3" fontId="1" fillId="0" borderId="65" xfId="0" applyNumberFormat="1" applyFont="1" applyFill="1" applyBorder="1"/>
    <xf numFmtId="3" fontId="1" fillId="0" borderId="65" xfId="0" applyNumberFormat="1" applyFont="1" applyFill="1" applyBorder="1" applyAlignment="1">
      <alignment wrapText="1"/>
    </xf>
    <xf numFmtId="3" fontId="1" fillId="0" borderId="65" xfId="0" applyNumberFormat="1" applyFont="1" applyFill="1" applyBorder="1" applyAlignment="1">
      <alignment vertical="center"/>
    </xf>
    <xf numFmtId="3" fontId="1" fillId="0" borderId="65" xfId="0" applyNumberFormat="1" applyFont="1" applyFill="1" applyBorder="1" applyAlignment="1">
      <alignment vertical="top"/>
    </xf>
    <xf numFmtId="3" fontId="18" fillId="0" borderId="66" xfId="0" applyNumberFormat="1" applyFont="1" applyFill="1" applyBorder="1" applyAlignment="1">
      <alignment horizontal="center" vertical="center"/>
    </xf>
    <xf numFmtId="3" fontId="8" fillId="0" borderId="16" xfId="0" applyNumberFormat="1" applyFont="1" applyFill="1" applyBorder="1"/>
    <xf numFmtId="3" fontId="8" fillId="0" borderId="75" xfId="0" applyNumberFormat="1" applyFont="1" applyFill="1" applyBorder="1"/>
    <xf numFmtId="3" fontId="8" fillId="0" borderId="27" xfId="0" applyNumberFormat="1" applyFont="1" applyFill="1" applyBorder="1"/>
    <xf numFmtId="3" fontId="8" fillId="0" borderId="65" xfId="0" applyNumberFormat="1" applyFont="1" applyFill="1" applyBorder="1"/>
    <xf numFmtId="3" fontId="8" fillId="0" borderId="66" xfId="0" applyNumberFormat="1" applyFont="1" applyFill="1" applyBorder="1"/>
    <xf numFmtId="3" fontId="17" fillId="12" borderId="3" xfId="0" applyNumberFormat="1" applyFont="1" applyFill="1" applyBorder="1" applyAlignment="1">
      <alignment horizontal="center" vertical="center"/>
    </xf>
    <xf numFmtId="3" fontId="7" fillId="0" borderId="52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3" fontId="1" fillId="0" borderId="75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3" fillId="12" borderId="11" xfId="0" applyFont="1" applyFill="1" applyBorder="1"/>
    <xf numFmtId="0" fontId="3" fillId="0" borderId="22" xfId="0" applyFont="1" applyFill="1" applyBorder="1"/>
    <xf numFmtId="0" fontId="1" fillId="0" borderId="67" xfId="0" applyFont="1" applyFill="1" applyBorder="1" applyAlignment="1">
      <alignment horizontal="center" vertical="center" wrapText="1"/>
    </xf>
    <xf numFmtId="0" fontId="27" fillId="13" borderId="69" xfId="0" applyFont="1" applyFill="1" applyBorder="1" applyAlignment="1">
      <alignment horizontal="center" vertical="center" wrapText="1"/>
    </xf>
    <xf numFmtId="0" fontId="22" fillId="0" borderId="69" xfId="0" applyFont="1" applyBorder="1" applyAlignment="1">
      <alignment horizontal="center"/>
    </xf>
    <xf numFmtId="0" fontId="1" fillId="0" borderId="69" xfId="0" applyFont="1" applyFill="1" applyBorder="1" applyAlignment="1">
      <alignment horizontal="center" vertical="center" wrapText="1"/>
    </xf>
    <xf numFmtId="0" fontId="6" fillId="9" borderId="69" xfId="0" applyFont="1" applyFill="1" applyBorder="1" applyAlignment="1">
      <alignment horizontal="center" vertical="center" wrapText="1"/>
    </xf>
    <xf numFmtId="0" fontId="5" fillId="0" borderId="69" xfId="0" applyFont="1" applyFill="1" applyBorder="1" applyAlignment="1">
      <alignment horizontal="center" vertical="center" wrapText="1"/>
    </xf>
    <xf numFmtId="0" fontId="20" fillId="10" borderId="72" xfId="0" applyFont="1" applyFill="1" applyBorder="1" applyAlignment="1">
      <alignment horizontal="center" vertical="center" wrapText="1"/>
    </xf>
    <xf numFmtId="3" fontId="27" fillId="11" borderId="67" xfId="0" applyNumberFormat="1" applyFont="1" applyFill="1" applyBorder="1" applyAlignment="1">
      <alignment horizontal="center" vertical="center"/>
    </xf>
    <xf numFmtId="0" fontId="5" fillId="0" borderId="69" xfId="0" applyFont="1" applyFill="1" applyBorder="1"/>
    <xf numFmtId="3" fontId="5" fillId="0" borderId="69" xfId="0" quotePrefix="1" applyNumberFormat="1" applyFont="1" applyFill="1" applyBorder="1" applyAlignment="1">
      <alignment wrapText="1"/>
    </xf>
    <xf numFmtId="0" fontId="5" fillId="0" borderId="69" xfId="0" quotePrefix="1" applyFont="1" applyFill="1" applyBorder="1" applyAlignment="1">
      <alignment wrapText="1"/>
    </xf>
    <xf numFmtId="0" fontId="22" fillId="0" borderId="71" xfId="0" applyFont="1" applyBorder="1"/>
    <xf numFmtId="0" fontId="28" fillId="0" borderId="69" xfId="0" applyFont="1" applyBorder="1" applyAlignment="1">
      <alignment horizontal="center" vertical="top"/>
    </xf>
    <xf numFmtId="0" fontId="28" fillId="0" borderId="69" xfId="0" applyFont="1" applyBorder="1" applyAlignment="1">
      <alignment horizontal="center" vertical="center"/>
    </xf>
    <xf numFmtId="0" fontId="28" fillId="0" borderId="71" xfId="0" applyFont="1" applyBorder="1" applyAlignment="1">
      <alignment horizontal="center"/>
    </xf>
    <xf numFmtId="0" fontId="5" fillId="0" borderId="70" xfId="0" applyFont="1" applyFill="1" applyBorder="1"/>
    <xf numFmtId="0" fontId="5" fillId="0" borderId="71" xfId="0" applyFont="1" applyFill="1" applyBorder="1"/>
    <xf numFmtId="3" fontId="5" fillId="0" borderId="74" xfId="0" applyNumberFormat="1" applyFont="1" applyFill="1" applyBorder="1"/>
    <xf numFmtId="0" fontId="6" fillId="10" borderId="69" xfId="0" applyFont="1" applyFill="1" applyBorder="1" applyAlignment="1">
      <alignment horizontal="center" vertical="center" wrapText="1"/>
    </xf>
    <xf numFmtId="3" fontId="5" fillId="0" borderId="71" xfId="0" applyNumberFormat="1" applyFont="1" applyFill="1" applyBorder="1"/>
    <xf numFmtId="0" fontId="27" fillId="12" borderId="67" xfId="0" applyFont="1" applyFill="1" applyBorder="1" applyAlignment="1">
      <alignment horizontal="center" vertical="center"/>
    </xf>
    <xf numFmtId="0" fontId="27" fillId="11" borderId="72" xfId="0" applyFont="1" applyFill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69" xfId="0" quotePrefix="1" applyFont="1" applyBorder="1" applyAlignment="1">
      <alignment horizontal="center" vertical="center" wrapText="1"/>
    </xf>
    <xf numFmtId="3" fontId="5" fillId="0" borderId="73" xfId="0" applyNumberFormat="1" applyFont="1" applyFill="1" applyBorder="1" applyAlignment="1">
      <alignment wrapText="1"/>
    </xf>
    <xf numFmtId="0" fontId="6" fillId="12" borderId="73" xfId="0" applyFont="1" applyFill="1" applyBorder="1" applyAlignment="1">
      <alignment horizontal="center" vertical="center" wrapText="1"/>
    </xf>
    <xf numFmtId="4" fontId="20" fillId="2" borderId="56" xfId="0" applyNumberFormat="1" applyFont="1" applyFill="1" applyBorder="1" applyAlignment="1"/>
    <xf numFmtId="4" fontId="1" fillId="0" borderId="23" xfId="0" applyNumberFormat="1" applyFont="1" applyFill="1" applyBorder="1"/>
    <xf numFmtId="4" fontId="1" fillId="3" borderId="23" xfId="0" applyNumberFormat="1" applyFont="1" applyFill="1" applyBorder="1"/>
    <xf numFmtId="4" fontId="1" fillId="3" borderId="23" xfId="0" applyNumberFormat="1" applyFont="1" applyFill="1" applyBorder="1" applyAlignment="1">
      <alignment wrapText="1"/>
    </xf>
    <xf numFmtId="4" fontId="1" fillId="7" borderId="58" xfId="0" applyNumberFormat="1" applyFont="1" applyFill="1" applyBorder="1"/>
    <xf numFmtId="4" fontId="1" fillId="7" borderId="23" xfId="0" applyNumberFormat="1" applyFont="1" applyFill="1" applyBorder="1"/>
    <xf numFmtId="4" fontId="1" fillId="0" borderId="23" xfId="0" applyNumberFormat="1" applyFont="1" applyFill="1" applyBorder="1" applyAlignment="1">
      <alignment wrapText="1"/>
    </xf>
    <xf numFmtId="4" fontId="1" fillId="0" borderId="64" xfId="0" applyNumberFormat="1" applyFont="1" applyFill="1" applyBorder="1" applyAlignment="1">
      <alignment wrapText="1"/>
    </xf>
    <xf numFmtId="4" fontId="1" fillId="0" borderId="58" xfId="0" applyNumberFormat="1" applyFont="1" applyBorder="1"/>
    <xf numFmtId="4" fontId="1" fillId="0" borderId="42" xfId="0" applyNumberFormat="1" applyFont="1" applyBorder="1"/>
    <xf numFmtId="4" fontId="1" fillId="5" borderId="59" xfId="0" applyNumberFormat="1" applyFont="1" applyFill="1" applyBorder="1"/>
    <xf numFmtId="4" fontId="1" fillId="5" borderId="23" xfId="0" applyNumberFormat="1" applyFont="1" applyFill="1" applyBorder="1"/>
    <xf numFmtId="4" fontId="1" fillId="5" borderId="64" xfId="0" applyNumberFormat="1" applyFont="1" applyFill="1" applyBorder="1"/>
    <xf numFmtId="4" fontId="3" fillId="4" borderId="56" xfId="0" applyNumberFormat="1" applyFont="1" applyFill="1" applyBorder="1"/>
    <xf numFmtId="4" fontId="18" fillId="13" borderId="4" xfId="0" applyNumberFormat="1" applyFont="1" applyFill="1" applyBorder="1" applyAlignment="1">
      <alignment horizontal="center" vertical="center"/>
    </xf>
    <xf numFmtId="4" fontId="19" fillId="0" borderId="4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4" fontId="18" fillId="0" borderId="40" xfId="0" applyNumberFormat="1" applyFont="1" applyFill="1" applyBorder="1" applyAlignment="1">
      <alignment horizontal="center" vertical="center" wrapText="1"/>
    </xf>
    <xf numFmtId="4" fontId="25" fillId="11" borderId="33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4" fontId="18" fillId="0" borderId="30" xfId="0" applyNumberFormat="1" applyFont="1" applyFill="1" applyBorder="1" applyAlignment="1">
      <alignment horizontal="right" vertical="center"/>
    </xf>
    <xf numFmtId="4" fontId="19" fillId="0" borderId="45" xfId="0" applyNumberFormat="1" applyFont="1" applyFill="1" applyBorder="1" applyAlignment="1">
      <alignment wrapText="1"/>
    </xf>
    <xf numFmtId="4" fontId="18" fillId="10" borderId="4" xfId="0" applyNumberFormat="1" applyFont="1" applyFill="1" applyBorder="1" applyAlignment="1">
      <alignment wrapText="1"/>
    </xf>
    <xf numFmtId="4" fontId="19" fillId="0" borderId="38" xfId="0" applyNumberFormat="1" applyFont="1" applyFill="1" applyBorder="1" applyAlignment="1">
      <alignment wrapText="1"/>
    </xf>
    <xf numFmtId="4" fontId="25" fillId="0" borderId="33" xfId="0" applyNumberFormat="1" applyFont="1" applyFill="1" applyBorder="1" applyAlignment="1">
      <alignment horizontal="center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6" fillId="0" borderId="69" xfId="0" quotePrefix="1" applyFont="1" applyBorder="1" applyAlignment="1">
      <alignment horizontal="center" wrapText="1"/>
    </xf>
    <xf numFmtId="3" fontId="19" fillId="0" borderId="65" xfId="0" applyNumberFormat="1" applyFont="1" applyFill="1" applyBorder="1" applyAlignment="1">
      <alignment horizontal="center" vertical="center"/>
    </xf>
    <xf numFmtId="0" fontId="16" fillId="0" borderId="76" xfId="0" quotePrefix="1" applyFont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  <xf numFmtId="4" fontId="18" fillId="0" borderId="29" xfId="0" applyNumberFormat="1" applyFont="1" applyFill="1" applyBorder="1" applyAlignment="1">
      <alignment horizontal="center" wrapText="1"/>
    </xf>
    <xf numFmtId="4" fontId="25" fillId="11" borderId="1" xfId="0" applyNumberFormat="1" applyFont="1" applyFill="1" applyBorder="1" applyAlignment="1">
      <alignment horizontal="center" vertical="center"/>
    </xf>
    <xf numFmtId="4" fontId="18" fillId="11" borderId="32" xfId="0" applyNumberFormat="1" applyFont="1" applyFill="1" applyBorder="1" applyAlignment="1">
      <alignment horizontal="center" vertical="center"/>
    </xf>
    <xf numFmtId="4" fontId="25" fillId="11" borderId="33" xfId="0" applyNumberFormat="1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center" vertical="center"/>
    </xf>
    <xf numFmtId="4" fontId="17" fillId="0" borderId="24" xfId="0" applyNumberFormat="1" applyFont="1" applyFill="1" applyBorder="1"/>
    <xf numFmtId="4" fontId="18" fillId="10" borderId="6" xfId="0" applyNumberFormat="1" applyFont="1" applyFill="1" applyBorder="1" applyAlignment="1">
      <alignment horizontal="center" wrapText="1"/>
    </xf>
    <xf numFmtId="0" fontId="27" fillId="0" borderId="69" xfId="0" applyFont="1" applyBorder="1" applyAlignment="1">
      <alignment horizontal="center" vertical="center"/>
    </xf>
    <xf numFmtId="0" fontId="16" fillId="0" borderId="69" xfId="0" quotePrefix="1" applyFont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4" fontId="1" fillId="0" borderId="40" xfId="0" applyNumberFormat="1" applyFont="1" applyFill="1" applyBorder="1"/>
    <xf numFmtId="4" fontId="19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wrapText="1"/>
    </xf>
    <xf numFmtId="4" fontId="17" fillId="11" borderId="53" xfId="0" applyNumberFormat="1" applyFont="1" applyFill="1" applyBorder="1" applyAlignment="1">
      <alignment horizontal="center" vertical="center" wrapText="1"/>
    </xf>
    <xf numFmtId="0" fontId="17" fillId="11" borderId="38" xfId="0" applyFont="1" applyFill="1" applyBorder="1" applyAlignment="1">
      <alignment horizontal="center" vertical="center" wrapText="1"/>
    </xf>
    <xf numFmtId="0" fontId="17" fillId="11" borderId="53" xfId="0" applyFont="1" applyFill="1" applyBorder="1" applyAlignment="1">
      <alignment horizontal="center" vertical="center" wrapText="1"/>
    </xf>
    <xf numFmtId="4" fontId="17" fillId="11" borderId="24" xfId="0" applyNumberFormat="1" applyFont="1" applyFill="1" applyBorder="1" applyAlignment="1">
      <alignment horizontal="center" vertical="center" wrapText="1"/>
    </xf>
    <xf numFmtId="0" fontId="17" fillId="11" borderId="40" xfId="0" applyFont="1" applyFill="1" applyBorder="1" applyAlignment="1">
      <alignment horizontal="center" vertical="center" wrapText="1"/>
    </xf>
    <xf numFmtId="0" fontId="17" fillId="11" borderId="37" xfId="0" applyFont="1" applyFill="1" applyBorder="1" applyAlignment="1">
      <alignment horizontal="center" vertical="center" wrapText="1"/>
    </xf>
    <xf numFmtId="4" fontId="17" fillId="10" borderId="24" xfId="0" applyNumberFormat="1" applyFont="1" applyFill="1" applyBorder="1"/>
    <xf numFmtId="4" fontId="17" fillId="10" borderId="0" xfId="0" applyNumberFormat="1" applyFont="1" applyFill="1" applyBorder="1"/>
    <xf numFmtId="4" fontId="17" fillId="10" borderId="53" xfId="0" applyNumberFormat="1" applyFont="1" applyFill="1" applyBorder="1"/>
    <xf numFmtId="4" fontId="17" fillId="10" borderId="24" xfId="0" applyNumberFormat="1" applyFont="1" applyFill="1" applyBorder="1" applyAlignment="1">
      <alignment wrapText="1"/>
    </xf>
    <xf numFmtId="4" fontId="17" fillId="10" borderId="38" xfId="0" applyNumberFormat="1" applyFont="1" applyFill="1" applyBorder="1"/>
    <xf numFmtId="4" fontId="17" fillId="10" borderId="35" xfId="0" applyNumberFormat="1" applyFont="1" applyFill="1" applyBorder="1"/>
    <xf numFmtId="4" fontId="25" fillId="12" borderId="32" xfId="0" applyNumberFormat="1" applyFont="1" applyFill="1" applyBorder="1" applyAlignment="1">
      <alignment horizontal="center"/>
    </xf>
    <xf numFmtId="4" fontId="25" fillId="12" borderId="1" xfId="0" applyNumberFormat="1" applyFont="1" applyFill="1" applyBorder="1" applyAlignment="1">
      <alignment horizontal="center"/>
    </xf>
    <xf numFmtId="0" fontId="17" fillId="12" borderId="18" xfId="0" applyFont="1" applyFill="1" applyBorder="1" applyAlignment="1">
      <alignment horizontal="center"/>
    </xf>
    <xf numFmtId="0" fontId="12" fillId="12" borderId="52" xfId="0" applyFont="1" applyFill="1" applyBorder="1"/>
    <xf numFmtId="4" fontId="10" fillId="12" borderId="37" xfId="0" applyNumberFormat="1" applyFont="1" applyFill="1" applyBorder="1"/>
    <xf numFmtId="4" fontId="10" fillId="12" borderId="40" xfId="0" applyNumberFormat="1" applyFont="1" applyFill="1" applyBorder="1"/>
    <xf numFmtId="4" fontId="10" fillId="12" borderId="39" xfId="0" applyNumberFormat="1" applyFont="1" applyFill="1" applyBorder="1"/>
    <xf numFmtId="4" fontId="19" fillId="0" borderId="65" xfId="0" applyNumberFormat="1" applyFont="1" applyFill="1" applyBorder="1"/>
    <xf numFmtId="0" fontId="3" fillId="0" borderId="5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1" fillId="0" borderId="6" xfId="0" applyNumberFormat="1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 textRotation="90"/>
    </xf>
    <xf numFmtId="0" fontId="1" fillId="14" borderId="6" xfId="0" applyFont="1" applyFill="1" applyBorder="1" applyAlignment="1">
      <alignment horizontal="center"/>
    </xf>
    <xf numFmtId="0" fontId="1" fillId="14" borderId="25" xfId="0" applyFont="1" applyFill="1" applyBorder="1" applyAlignment="1">
      <alignment horizontal="center" vertical="center" textRotation="90"/>
    </xf>
    <xf numFmtId="0" fontId="1" fillId="14" borderId="18" xfId="0" applyFont="1" applyFill="1" applyBorder="1" applyAlignment="1">
      <alignment horizontal="center" vertical="center" wrapText="1"/>
    </xf>
    <xf numFmtId="0" fontId="1" fillId="14" borderId="29" xfId="0" applyFont="1" applyFill="1" applyBorder="1" applyAlignment="1">
      <alignment horizontal="center" vertical="center"/>
    </xf>
    <xf numFmtId="4" fontId="18" fillId="14" borderId="29" xfId="0" applyNumberFormat="1" applyFont="1" applyFill="1" applyBorder="1" applyAlignment="1">
      <alignment horizontal="center" vertical="center" wrapText="1"/>
    </xf>
    <xf numFmtId="4" fontId="19" fillId="14" borderId="38" xfId="0" applyNumberFormat="1" applyFont="1" applyFill="1" applyBorder="1" applyAlignment="1">
      <alignment horizontal="center" vertical="center" wrapText="1"/>
    </xf>
    <xf numFmtId="4" fontId="19" fillId="14" borderId="35" xfId="0" applyNumberFormat="1" applyFont="1" applyFill="1" applyBorder="1" applyAlignment="1">
      <alignment horizontal="center" vertical="center" wrapText="1"/>
    </xf>
    <xf numFmtId="4" fontId="19" fillId="14" borderId="29" xfId="0" applyNumberFormat="1" applyFont="1" applyFill="1" applyBorder="1" applyAlignment="1">
      <alignment horizontal="center" vertical="center" wrapText="1"/>
    </xf>
    <xf numFmtId="0" fontId="1" fillId="14" borderId="24" xfId="0" applyFont="1" applyFill="1" applyBorder="1" applyAlignment="1">
      <alignment horizontal="center" vertical="center" textRotation="90"/>
    </xf>
    <xf numFmtId="0" fontId="1" fillId="14" borderId="0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/>
    </xf>
    <xf numFmtId="4" fontId="18" fillId="14" borderId="6" xfId="0" applyNumberFormat="1" applyFont="1" applyFill="1" applyBorder="1" applyAlignment="1">
      <alignment horizontal="center" vertical="center" wrapText="1"/>
    </xf>
    <xf numFmtId="4" fontId="19" fillId="14" borderId="6" xfId="0" applyNumberFormat="1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textRotation="90"/>
    </xf>
    <xf numFmtId="0" fontId="1" fillId="14" borderId="19" xfId="0" applyFont="1" applyFill="1" applyBorder="1" applyAlignment="1">
      <alignment horizontal="center" vertical="center"/>
    </xf>
    <xf numFmtId="0" fontId="1" fillId="14" borderId="2" xfId="0" applyFont="1" applyFill="1" applyBorder="1"/>
    <xf numFmtId="3" fontId="1" fillId="14" borderId="15" xfId="0" applyNumberFormat="1" applyFont="1" applyFill="1" applyBorder="1" applyAlignment="1">
      <alignment horizontal="center" vertical="center"/>
    </xf>
    <xf numFmtId="0" fontId="1" fillId="14" borderId="15" xfId="0" applyFont="1" applyFill="1" applyBorder="1"/>
    <xf numFmtId="3" fontId="19" fillId="14" borderId="22" xfId="0" applyNumberFormat="1" applyFont="1" applyFill="1" applyBorder="1"/>
    <xf numFmtId="3" fontId="19" fillId="14" borderId="13" xfId="0" applyNumberFormat="1" applyFont="1" applyFill="1" applyBorder="1"/>
    <xf numFmtId="4" fontId="19" fillId="14" borderId="22" xfId="0" applyNumberFormat="1" applyFont="1" applyFill="1" applyBorder="1"/>
    <xf numFmtId="4" fontId="18" fillId="14" borderId="6" xfId="0" applyNumberFormat="1" applyFont="1" applyFill="1" applyBorder="1" applyAlignment="1">
      <alignment vertical="center"/>
    </xf>
    <xf numFmtId="4" fontId="19" fillId="14" borderId="13" xfId="0" applyNumberFormat="1" applyFont="1" applyFill="1" applyBorder="1"/>
    <xf numFmtId="4" fontId="19" fillId="14" borderId="12" xfId="0" applyNumberFormat="1" applyFont="1" applyFill="1" applyBorder="1"/>
    <xf numFmtId="4" fontId="18" fillId="14" borderId="2" xfId="0" applyNumberFormat="1" applyFont="1" applyFill="1" applyBorder="1" applyAlignment="1">
      <alignment horizontal="right" vertical="center"/>
    </xf>
    <xf numFmtId="0" fontId="1" fillId="14" borderId="6" xfId="0" applyFont="1" applyFill="1" applyBorder="1"/>
    <xf numFmtId="3" fontId="1" fillId="14" borderId="7" xfId="0" applyNumberFormat="1" applyFont="1" applyFill="1" applyBorder="1" applyAlignment="1">
      <alignment horizontal="center" vertical="center"/>
    </xf>
    <xf numFmtId="0" fontId="1" fillId="14" borderId="7" xfId="0" applyFont="1" applyFill="1" applyBorder="1"/>
    <xf numFmtId="4" fontId="18" fillId="14" borderId="6" xfId="0" applyNumberFormat="1" applyFont="1" applyFill="1" applyBorder="1"/>
    <xf numFmtId="3" fontId="19" fillId="14" borderId="4" xfId="0" applyNumberFormat="1" applyFont="1" applyFill="1" applyBorder="1"/>
    <xf numFmtId="0" fontId="19" fillId="14" borderId="5" xfId="0" applyFont="1" applyFill="1" applyBorder="1"/>
    <xf numFmtId="4" fontId="19" fillId="14" borderId="4" xfId="0" applyNumberFormat="1" applyFont="1" applyFill="1" applyBorder="1"/>
    <xf numFmtId="4" fontId="19" fillId="14" borderId="5" xfId="0" applyNumberFormat="1" applyFont="1" applyFill="1" applyBorder="1"/>
    <xf numFmtId="4" fontId="18" fillId="14" borderId="6" xfId="0" applyNumberFormat="1" applyFont="1" applyFill="1" applyBorder="1" applyAlignment="1">
      <alignment horizontal="right" vertical="center"/>
    </xf>
    <xf numFmtId="3" fontId="18" fillId="14" borderId="4" xfId="0" applyNumberFormat="1" applyFont="1" applyFill="1" applyBorder="1" applyAlignment="1">
      <alignment horizontal="center" vertical="center"/>
    </xf>
    <xf numFmtId="0" fontId="1" fillId="14" borderId="24" xfId="0" applyFont="1" applyFill="1" applyBorder="1"/>
    <xf numFmtId="0" fontId="1" fillId="14" borderId="0" xfId="0" applyFont="1" applyFill="1" applyBorder="1"/>
    <xf numFmtId="0" fontId="19" fillId="14" borderId="6" xfId="0" applyFont="1" applyFill="1" applyBorder="1" applyAlignment="1">
      <alignment wrapText="1"/>
    </xf>
    <xf numFmtId="4" fontId="19" fillId="14" borderId="6" xfId="0" applyNumberFormat="1" applyFont="1" applyFill="1" applyBorder="1" applyAlignment="1">
      <alignment wrapText="1"/>
    </xf>
    <xf numFmtId="4" fontId="18" fillId="14" borderId="6" xfId="0" applyNumberFormat="1" applyFont="1" applyFill="1" applyBorder="1" applyAlignment="1">
      <alignment vertical="center" wrapText="1"/>
    </xf>
    <xf numFmtId="4" fontId="1" fillId="14" borderId="6" xfId="0" applyNumberFormat="1" applyFont="1" applyFill="1" applyBorder="1"/>
    <xf numFmtId="4" fontId="19" fillId="14" borderId="6" xfId="0" applyNumberFormat="1" applyFont="1" applyFill="1" applyBorder="1"/>
    <xf numFmtId="3" fontId="1" fillId="14" borderId="0" xfId="0" applyNumberFormat="1" applyFont="1" applyFill="1" applyBorder="1" applyAlignment="1">
      <alignment horizontal="center" vertical="center"/>
    </xf>
    <xf numFmtId="4" fontId="19" fillId="14" borderId="6" xfId="0" applyNumberFormat="1" applyFont="1" applyFill="1" applyBorder="1" applyAlignment="1">
      <alignment vertical="center" wrapText="1"/>
    </xf>
    <xf numFmtId="0" fontId="3" fillId="14" borderId="2" xfId="0" applyFont="1" applyFill="1" applyBorder="1"/>
    <xf numFmtId="4" fontId="18" fillId="14" borderId="22" xfId="0" applyNumberFormat="1" applyFont="1" applyFill="1" applyBorder="1"/>
    <xf numFmtId="4" fontId="18" fillId="14" borderId="13" xfId="0" applyNumberFormat="1" applyFont="1" applyFill="1" applyBorder="1"/>
    <xf numFmtId="4" fontId="18" fillId="14" borderId="53" xfId="0" applyNumberFormat="1" applyFont="1" applyFill="1" applyBorder="1"/>
    <xf numFmtId="4" fontId="18" fillId="14" borderId="24" xfId="0" applyNumberFormat="1" applyFont="1" applyFill="1" applyBorder="1" applyAlignment="1">
      <alignment horizontal="right" vertical="center" wrapText="1"/>
    </xf>
    <xf numFmtId="4" fontId="18" fillId="14" borderId="13" xfId="0" applyNumberFormat="1" applyFont="1" applyFill="1" applyBorder="1" applyAlignment="1">
      <alignment horizontal="right" vertical="center"/>
    </xf>
    <xf numFmtId="4" fontId="18" fillId="14" borderId="35" xfId="0" applyNumberFormat="1" applyFont="1" applyFill="1" applyBorder="1" applyAlignment="1">
      <alignment horizontal="right" vertical="center"/>
    </xf>
    <xf numFmtId="4" fontId="18" fillId="14" borderId="13" xfId="0" applyNumberFormat="1" applyFont="1" applyFill="1" applyBorder="1" applyAlignment="1">
      <alignment horizontal="right" vertical="center" wrapText="1"/>
    </xf>
    <xf numFmtId="4" fontId="19" fillId="14" borderId="19" xfId="0" applyNumberFormat="1" applyFont="1" applyFill="1" applyBorder="1"/>
    <xf numFmtId="4" fontId="18" fillId="14" borderId="4" xfId="0" applyNumberFormat="1" applyFont="1" applyFill="1" applyBorder="1"/>
    <xf numFmtId="4" fontId="18" fillId="14" borderId="5" xfId="0" applyNumberFormat="1" applyFont="1" applyFill="1" applyBorder="1"/>
    <xf numFmtId="3" fontId="1" fillId="14" borderId="10" xfId="0" applyNumberFormat="1" applyFont="1" applyFill="1" applyBorder="1" applyAlignment="1">
      <alignment wrapText="1"/>
    </xf>
    <xf numFmtId="3" fontId="1" fillId="14" borderId="60" xfId="0" applyNumberFormat="1" applyFont="1" applyFill="1" applyBorder="1" applyAlignment="1">
      <alignment wrapText="1"/>
    </xf>
    <xf numFmtId="0" fontId="1" fillId="14" borderId="63" xfId="0" applyFont="1" applyFill="1" applyBorder="1"/>
    <xf numFmtId="4" fontId="1" fillId="14" borderId="28" xfId="0" applyNumberFormat="1" applyFont="1" applyFill="1" applyBorder="1"/>
    <xf numFmtId="4" fontId="1" fillId="14" borderId="29" xfId="0" applyNumberFormat="1" applyFont="1" applyFill="1" applyBorder="1"/>
    <xf numFmtId="4" fontId="1" fillId="14" borderId="30" xfId="0" applyNumberFormat="1" applyFont="1" applyFill="1" applyBorder="1"/>
    <xf numFmtId="4" fontId="1" fillId="14" borderId="53" xfId="0" applyNumberFormat="1" applyFont="1" applyFill="1" applyBorder="1"/>
    <xf numFmtId="4" fontId="1" fillId="14" borderId="24" xfId="0" applyNumberFormat="1" applyFont="1" applyFill="1" applyBorder="1" applyAlignment="1">
      <alignment wrapText="1"/>
    </xf>
    <xf numFmtId="4" fontId="1" fillId="14" borderId="35" xfId="0" applyNumberFormat="1" applyFont="1" applyFill="1" applyBorder="1"/>
    <xf numFmtId="4" fontId="3" fillId="14" borderId="6" xfId="0" applyNumberFormat="1" applyFont="1" applyFill="1" applyBorder="1" applyAlignment="1">
      <alignment wrapText="1"/>
    </xf>
    <xf numFmtId="0" fontId="1" fillId="0" borderId="19" xfId="0" applyFont="1" applyFill="1" applyBorder="1" applyAlignment="1">
      <alignment horizontal="center" vertical="center" wrapText="1"/>
    </xf>
    <xf numFmtId="0" fontId="1" fillId="14" borderId="65" xfId="0" applyFont="1" applyFill="1" applyBorder="1" applyAlignment="1">
      <alignment horizontal="center" vertical="center" wrapText="1"/>
    </xf>
    <xf numFmtId="0" fontId="22" fillId="14" borderId="23" xfId="0" applyFont="1" applyFill="1" applyBorder="1" applyAlignment="1">
      <alignment horizontal="center"/>
    </xf>
    <xf numFmtId="0" fontId="1" fillId="14" borderId="60" xfId="0" applyFont="1" applyFill="1" applyBorder="1" applyAlignment="1">
      <alignment horizontal="center" vertical="center" wrapText="1"/>
    </xf>
    <xf numFmtId="0" fontId="22" fillId="14" borderId="19" xfId="0" applyFont="1" applyFill="1" applyBorder="1" applyAlignment="1">
      <alignment horizontal="center"/>
    </xf>
    <xf numFmtId="0" fontId="1" fillId="14" borderId="63" xfId="0" applyFont="1" applyFill="1" applyBorder="1" applyAlignment="1">
      <alignment horizontal="center" vertical="center" wrapText="1"/>
    </xf>
    <xf numFmtId="0" fontId="1" fillId="14" borderId="55" xfId="0" applyFont="1" applyFill="1" applyBorder="1" applyAlignment="1">
      <alignment horizontal="center" vertical="center" wrapText="1"/>
    </xf>
    <xf numFmtId="0" fontId="1" fillId="14" borderId="53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textRotation="90"/>
    </xf>
    <xf numFmtId="3" fontId="1" fillId="0" borderId="66" xfId="0" applyNumberFormat="1" applyFont="1" applyFill="1" applyBorder="1" applyAlignment="1">
      <alignment horizontal="center" vertical="center"/>
    </xf>
    <xf numFmtId="3" fontId="1" fillId="0" borderId="53" xfId="0" applyNumberFormat="1" applyFont="1" applyFill="1" applyBorder="1" applyAlignment="1">
      <alignment horizontal="center" vertical="center"/>
    </xf>
    <xf numFmtId="3" fontId="1" fillId="0" borderId="65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1" fillId="14" borderId="2" xfId="0" applyFont="1" applyFill="1" applyBorder="1" applyAlignment="1">
      <alignment horizontal="center" vertical="center"/>
    </xf>
    <xf numFmtId="0" fontId="1" fillId="14" borderId="29" xfId="0" applyFont="1" applyFill="1" applyBorder="1" applyAlignment="1">
      <alignment horizontal="center"/>
    </xf>
    <xf numFmtId="0" fontId="1" fillId="9" borderId="52" xfId="0" applyFont="1" applyFill="1" applyBorder="1" applyAlignment="1">
      <alignment horizontal="center" vertical="center" wrapText="1"/>
    </xf>
    <xf numFmtId="0" fontId="1" fillId="11" borderId="66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4" fontId="20" fillId="11" borderId="47" xfId="0" applyNumberFormat="1" applyFont="1" applyFill="1" applyBorder="1"/>
    <xf numFmtId="4" fontId="1" fillId="0" borderId="65" xfId="0" applyNumberFormat="1" applyFont="1" applyFill="1" applyBorder="1"/>
    <xf numFmtId="4" fontId="1" fillId="0" borderId="65" xfId="0" applyNumberFormat="1" applyFont="1" applyFill="1" applyBorder="1" applyAlignment="1">
      <alignment wrapText="1"/>
    </xf>
    <xf numFmtId="4" fontId="1" fillId="14" borderId="16" xfId="0" applyNumberFormat="1" applyFont="1" applyFill="1" applyBorder="1"/>
    <xf numFmtId="4" fontId="1" fillId="14" borderId="7" xfId="0" applyNumberFormat="1" applyFont="1" applyFill="1" applyBorder="1"/>
    <xf numFmtId="4" fontId="1" fillId="14" borderId="65" xfId="0" applyNumberFormat="1" applyFont="1" applyFill="1" applyBorder="1" applyAlignment="1">
      <alignment wrapText="1"/>
    </xf>
    <xf numFmtId="4" fontId="1" fillId="14" borderId="65" xfId="0" applyNumberFormat="1" applyFont="1" applyFill="1" applyBorder="1"/>
    <xf numFmtId="4" fontId="1" fillId="0" borderId="7" xfId="0" applyNumberFormat="1" applyFont="1" applyFill="1" applyBorder="1"/>
    <xf numFmtId="4" fontId="1" fillId="0" borderId="49" xfId="0" applyNumberFormat="1" applyFont="1" applyFill="1" applyBorder="1"/>
    <xf numFmtId="4" fontId="5" fillId="10" borderId="21" xfId="0" applyNumberFormat="1" applyFont="1" applyFill="1" applyBorder="1"/>
    <xf numFmtId="4" fontId="3" fillId="12" borderId="47" xfId="0" applyNumberFormat="1" applyFont="1" applyFill="1" applyBorder="1"/>
    <xf numFmtId="4" fontId="3" fillId="11" borderId="52" xfId="0" applyNumberFormat="1" applyFont="1" applyFill="1" applyBorder="1"/>
    <xf numFmtId="4" fontId="3" fillId="14" borderId="16" xfId="0" applyNumberFormat="1" applyFont="1" applyFill="1" applyBorder="1"/>
    <xf numFmtId="4" fontId="1" fillId="14" borderId="62" xfId="0" applyNumberFormat="1" applyFont="1" applyFill="1" applyBorder="1"/>
    <xf numFmtId="4" fontId="12" fillId="12" borderId="46" xfId="0" applyNumberFormat="1" applyFont="1" applyFill="1" applyBorder="1"/>
    <xf numFmtId="0" fontId="21" fillId="11" borderId="35" xfId="0" applyFont="1" applyFill="1" applyBorder="1" applyAlignment="1">
      <alignment horizontal="center" vertical="center" wrapText="1"/>
    </xf>
    <xf numFmtId="0" fontId="21" fillId="14" borderId="28" xfId="0" applyFont="1" applyFill="1" applyBorder="1" applyAlignment="1">
      <alignment horizontal="center" vertical="center" wrapText="1"/>
    </xf>
    <xf numFmtId="0" fontId="21" fillId="14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4" fontId="21" fillId="0" borderId="5" xfId="0" applyNumberFormat="1" applyFont="1" applyFill="1" applyBorder="1"/>
    <xf numFmtId="4" fontId="21" fillId="0" borderId="5" xfId="0" applyNumberFormat="1" applyFont="1" applyFill="1" applyBorder="1" applyAlignment="1">
      <alignment wrapText="1"/>
    </xf>
    <xf numFmtId="4" fontId="21" fillId="14" borderId="12" xfId="0" applyNumberFormat="1" applyFont="1" applyFill="1" applyBorder="1"/>
    <xf numFmtId="4" fontId="21" fillId="14" borderId="5" xfId="0" applyNumberFormat="1" applyFont="1" applyFill="1" applyBorder="1"/>
    <xf numFmtId="4" fontId="21" fillId="14" borderId="5" xfId="0" applyNumberFormat="1" applyFont="1" applyFill="1" applyBorder="1" applyAlignment="1">
      <alignment wrapText="1"/>
    </xf>
    <xf numFmtId="4" fontId="17" fillId="10" borderId="35" xfId="0" applyNumberFormat="1" applyFont="1" applyFill="1" applyBorder="1" applyAlignment="1">
      <alignment horizontal="center"/>
    </xf>
    <xf numFmtId="4" fontId="17" fillId="11" borderId="37" xfId="0" applyNumberFormat="1" applyFont="1" applyFill="1" applyBorder="1"/>
    <xf numFmtId="4" fontId="3" fillId="14" borderId="12" xfId="0" applyNumberFormat="1" applyFont="1" applyFill="1" applyBorder="1"/>
    <xf numFmtId="4" fontId="1" fillId="14" borderId="5" xfId="0" applyNumberFormat="1" applyFont="1" applyFill="1" applyBorder="1"/>
    <xf numFmtId="0" fontId="1" fillId="0" borderId="22" xfId="0" applyFont="1" applyFill="1" applyBorder="1" applyAlignment="1">
      <alignment horizontal="center" vertical="center" wrapText="1"/>
    </xf>
    <xf numFmtId="0" fontId="23" fillId="14" borderId="19" xfId="0" applyFont="1" applyFill="1" applyBorder="1" applyAlignment="1">
      <alignment horizontal="center" vertical="top"/>
    </xf>
    <xf numFmtId="0" fontId="23" fillId="14" borderId="19" xfId="0" applyFont="1" applyFill="1" applyBorder="1" applyAlignment="1">
      <alignment horizontal="center" vertical="center"/>
    </xf>
    <xf numFmtId="0" fontId="23" fillId="14" borderId="19" xfId="0" applyFont="1" applyFill="1" applyBorder="1" applyAlignment="1">
      <alignment horizontal="center"/>
    </xf>
    <xf numFmtId="0" fontId="22" fillId="14" borderId="64" xfId="0" applyFont="1" applyFill="1" applyBorder="1"/>
    <xf numFmtId="0" fontId="22" fillId="0" borderId="19" xfId="0" applyFont="1" applyBorder="1"/>
    <xf numFmtId="3" fontId="1" fillId="0" borderId="19" xfId="0" applyNumberFormat="1" applyFont="1" applyFill="1" applyBorder="1" applyAlignment="1"/>
    <xf numFmtId="0" fontId="24" fillId="12" borderId="14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 wrapText="1"/>
    </xf>
    <xf numFmtId="0" fontId="23" fillId="14" borderId="22" xfId="0" applyFont="1" applyFill="1" applyBorder="1" applyAlignment="1">
      <alignment horizontal="center" vertical="center"/>
    </xf>
    <xf numFmtId="0" fontId="23" fillId="14" borderId="19" xfId="0" quotePrefix="1" applyFont="1" applyFill="1" applyBorder="1" applyAlignment="1">
      <alignment horizontal="center" vertical="center" wrapText="1"/>
    </xf>
    <xf numFmtId="0" fontId="23" fillId="14" borderId="64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3" fontId="1" fillId="0" borderId="19" xfId="0" applyNumberFormat="1" applyFont="1" applyFill="1" applyBorder="1" applyAlignment="1">
      <alignment wrapText="1"/>
    </xf>
    <xf numFmtId="0" fontId="16" fillId="14" borderId="4" xfId="0" applyFont="1" applyFill="1" applyBorder="1"/>
    <xf numFmtId="0" fontId="16" fillId="14" borderId="4" xfId="0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3" fontId="18" fillId="14" borderId="13" xfId="0" applyNumberFormat="1" applyFont="1" applyFill="1" applyBorder="1" applyAlignment="1">
      <alignment horizontal="center" vertical="center"/>
    </xf>
    <xf numFmtId="3" fontId="18" fillId="0" borderId="13" xfId="0" applyNumberFormat="1" applyFont="1" applyFill="1" applyBorder="1" applyAlignment="1">
      <alignment horizontal="center" vertical="center"/>
    </xf>
    <xf numFmtId="3" fontId="7" fillId="0" borderId="40" xfId="0" applyNumberFormat="1" applyFont="1" applyFill="1" applyBorder="1" applyAlignment="1">
      <alignment horizontal="center" vertical="center"/>
    </xf>
    <xf numFmtId="0" fontId="16" fillId="14" borderId="13" xfId="0" applyFont="1" applyFill="1" applyBorder="1" applyAlignment="1">
      <alignment horizontal="center" vertical="top" wrapText="1"/>
    </xf>
    <xf numFmtId="0" fontId="30" fillId="14" borderId="4" xfId="0" applyFont="1" applyFill="1" applyBorder="1" applyAlignment="1">
      <alignment horizontal="center" vertical="top" wrapText="1"/>
    </xf>
    <xf numFmtId="0" fontId="30" fillId="14" borderId="38" xfId="0" applyFont="1" applyFill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 vertical="center" textRotation="90"/>
    </xf>
    <xf numFmtId="0" fontId="1" fillId="0" borderId="30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/>
    </xf>
    <xf numFmtId="0" fontId="1" fillId="9" borderId="34" xfId="0" applyFont="1" applyFill="1" applyBorder="1" applyAlignment="1">
      <alignment horizontal="center" vertical="center" wrapText="1"/>
    </xf>
    <xf numFmtId="4" fontId="17" fillId="9" borderId="28" xfId="0" applyNumberFormat="1" applyFont="1" applyFill="1" applyBorder="1" applyAlignment="1">
      <alignment horizontal="center" vertical="center" wrapText="1"/>
    </xf>
    <xf numFmtId="4" fontId="17" fillId="9" borderId="29" xfId="0" applyNumberFormat="1" applyFont="1" applyFill="1" applyBorder="1" applyAlignment="1">
      <alignment horizontal="center" vertical="center" wrapText="1"/>
    </xf>
    <xf numFmtId="4" fontId="21" fillId="9" borderId="29" xfId="0" applyNumberFormat="1" applyFont="1" applyFill="1" applyBorder="1" applyAlignment="1">
      <alignment horizontal="center" vertical="center" wrapText="1"/>
    </xf>
    <xf numFmtId="4" fontId="17" fillId="9" borderId="30" xfId="0" applyNumberFormat="1" applyFont="1" applyFill="1" applyBorder="1" applyAlignment="1">
      <alignment horizontal="center" vertical="center" wrapText="1"/>
    </xf>
    <xf numFmtId="0" fontId="1" fillId="10" borderId="47" xfId="0" applyFont="1" applyFill="1" applyBorder="1" applyAlignment="1">
      <alignment horizontal="center" vertical="center" textRotation="90"/>
    </xf>
    <xf numFmtId="0" fontId="1" fillId="10" borderId="1" xfId="0" applyFont="1" applyFill="1" applyBorder="1" applyAlignment="1">
      <alignment horizontal="center" vertical="center" textRotation="90"/>
    </xf>
    <xf numFmtId="0" fontId="1" fillId="10" borderId="11" xfId="0" applyFont="1" applyFill="1" applyBorder="1" applyAlignment="1">
      <alignment horizontal="center" vertical="center" wrapText="1"/>
    </xf>
    <xf numFmtId="0" fontId="20" fillId="10" borderId="56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wrapText="1"/>
    </xf>
    <xf numFmtId="4" fontId="17" fillId="10" borderId="32" xfId="0" applyNumberFormat="1" applyFont="1" applyFill="1" applyBorder="1" applyAlignment="1">
      <alignment horizontal="center" vertical="center" wrapText="1"/>
    </xf>
    <xf numFmtId="4" fontId="19" fillId="0" borderId="33" xfId="0" applyNumberFormat="1" applyFont="1" applyFill="1" applyBorder="1" applyAlignment="1">
      <alignment horizontal="center" vertical="center" wrapText="1"/>
    </xf>
    <xf numFmtId="4" fontId="25" fillId="12" borderId="33" xfId="0" applyNumberFormat="1" applyFont="1" applyFill="1" applyBorder="1" applyAlignment="1">
      <alignment horizontal="center"/>
    </xf>
    <xf numFmtId="3" fontId="17" fillId="10" borderId="53" xfId="0" applyNumberFormat="1" applyFont="1" applyFill="1" applyBorder="1" applyAlignment="1">
      <alignment horizontal="center"/>
    </xf>
    <xf numFmtId="0" fontId="11" fillId="9" borderId="60" xfId="0" applyFont="1" applyFill="1" applyBorder="1" applyAlignment="1">
      <alignment horizontal="center" vertical="center" wrapText="1"/>
    </xf>
    <xf numFmtId="1" fontId="32" fillId="0" borderId="88" xfId="0" applyNumberFormat="1" applyFont="1" applyFill="1" applyBorder="1" applyAlignment="1">
      <alignment horizontal="center" vertical="center" wrapText="1"/>
    </xf>
    <xf numFmtId="0" fontId="1" fillId="0" borderId="87" xfId="0" applyFont="1" applyFill="1" applyBorder="1"/>
    <xf numFmtId="0" fontId="33" fillId="0" borderId="90" xfId="0" applyFont="1" applyFill="1" applyBorder="1" applyAlignment="1">
      <alignment horizontal="center" vertical="center"/>
    </xf>
    <xf numFmtId="0" fontId="1" fillId="0" borderId="63" xfId="0" applyFont="1" applyFill="1" applyBorder="1"/>
    <xf numFmtId="1" fontId="32" fillId="0" borderId="91" xfId="0" applyNumberFormat="1" applyFont="1" applyFill="1" applyBorder="1" applyAlignment="1">
      <alignment horizontal="center" vertical="center" wrapText="1"/>
    </xf>
    <xf numFmtId="3" fontId="33" fillId="0" borderId="94" xfId="0" applyNumberFormat="1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3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1" fontId="32" fillId="0" borderId="5" xfId="0" applyNumberFormat="1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3" fillId="0" borderId="4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51" xfId="0" applyFont="1" applyFill="1" applyBorder="1" applyAlignment="1">
      <alignment horizontal="center" vertical="center" textRotation="90" wrapText="1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26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25" xfId="0" applyFont="1" applyFill="1" applyBorder="1" applyAlignment="1">
      <alignment horizontal="center" vertical="center" textRotation="90"/>
    </xf>
    <xf numFmtId="0" fontId="1" fillId="0" borderId="31" xfId="0" applyFont="1" applyFill="1" applyBorder="1" applyAlignment="1">
      <alignment horizontal="center" vertical="center" wrapText="1"/>
    </xf>
    <xf numFmtId="0" fontId="1" fillId="0" borderId="7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5" fillId="0" borderId="74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3" fillId="0" borderId="7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11" borderId="67" xfId="0" applyFont="1" applyFill="1" applyBorder="1" applyAlignment="1">
      <alignment horizontal="center" wrapText="1"/>
    </xf>
    <xf numFmtId="0" fontId="2" fillId="0" borderId="74" xfId="0" applyFont="1" applyFill="1" applyBorder="1" applyAlignment="1">
      <alignment horizontal="center" vertical="center" textRotation="90" wrapText="1"/>
    </xf>
    <xf numFmtId="0" fontId="2" fillId="0" borderId="71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 wrapText="1"/>
    </xf>
    <xf numFmtId="0" fontId="2" fillId="0" borderId="53" xfId="0" applyFont="1" applyFill="1" applyBorder="1" applyAlignment="1">
      <alignment horizontal="center" vertical="center" textRotation="90"/>
    </xf>
    <xf numFmtId="0" fontId="3" fillId="0" borderId="27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4" fontId="18" fillId="0" borderId="26" xfId="0" applyNumberFormat="1" applyFont="1" applyFill="1" applyBorder="1" applyAlignment="1">
      <alignment horizontal="center" vertical="center" wrapText="1"/>
    </xf>
    <xf numFmtId="4" fontId="18" fillId="0" borderId="24" xfId="0" applyNumberFormat="1" applyFont="1" applyFill="1" applyBorder="1" applyAlignment="1">
      <alignment horizontal="center" vertical="center" wrapText="1"/>
    </xf>
    <xf numFmtId="4" fontId="19" fillId="0" borderId="45" xfId="0" applyNumberFormat="1" applyFont="1" applyFill="1" applyBorder="1" applyAlignment="1">
      <alignment horizontal="center" vertical="center" wrapText="1"/>
    </xf>
    <xf numFmtId="4" fontId="19" fillId="0" borderId="38" xfId="0" applyNumberFormat="1" applyFont="1" applyFill="1" applyBorder="1" applyAlignment="1">
      <alignment horizontal="center" vertical="center" wrapText="1"/>
    </xf>
    <xf numFmtId="0" fontId="1" fillId="9" borderId="74" xfId="0" applyFont="1" applyFill="1" applyBorder="1" applyAlignment="1">
      <alignment horizontal="center" vertical="center" textRotation="90"/>
    </xf>
    <xf numFmtId="0" fontId="1" fillId="9" borderId="71" xfId="0" applyFont="1" applyFill="1" applyBorder="1" applyAlignment="1">
      <alignment horizontal="center" vertical="center" textRotation="90"/>
    </xf>
    <xf numFmtId="0" fontId="17" fillId="9" borderId="31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27" fillId="9" borderId="74" xfId="0" applyFont="1" applyFill="1" applyBorder="1" applyAlignment="1">
      <alignment horizontal="center" vertical="center"/>
    </xf>
    <xf numFmtId="0" fontId="27" fillId="9" borderId="71" xfId="0" applyFont="1" applyFill="1" applyBorder="1" applyAlignment="1">
      <alignment horizontal="center" vertical="center"/>
    </xf>
    <xf numFmtId="4" fontId="17" fillId="9" borderId="26" xfId="0" applyNumberFormat="1" applyFont="1" applyFill="1" applyBorder="1" applyAlignment="1">
      <alignment horizontal="center" vertical="center" wrapText="1"/>
    </xf>
    <xf numFmtId="4" fontId="17" fillId="9" borderId="24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textRotation="90" wrapText="1"/>
    </xf>
    <xf numFmtId="0" fontId="2" fillId="0" borderId="48" xfId="0" applyFont="1" applyFill="1" applyBorder="1" applyAlignment="1">
      <alignment horizontal="center" vertical="center" textRotation="90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83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0" fontId="3" fillId="14" borderId="27" xfId="0" applyFont="1" applyFill="1" applyBorder="1" applyAlignment="1">
      <alignment horizontal="center"/>
    </xf>
    <xf numFmtId="0" fontId="3" fillId="14" borderId="54" xfId="0" applyFont="1" applyFill="1" applyBorder="1" applyAlignment="1">
      <alignment horizontal="center"/>
    </xf>
    <xf numFmtId="0" fontId="3" fillId="14" borderId="66" xfId="0" applyFont="1" applyFill="1" applyBorder="1" applyAlignment="1">
      <alignment horizontal="center"/>
    </xf>
    <xf numFmtId="0" fontId="3" fillId="14" borderId="53" xfId="0" applyFont="1" applyFill="1" applyBorder="1" applyAlignment="1">
      <alignment horizontal="center"/>
    </xf>
    <xf numFmtId="0" fontId="3" fillId="14" borderId="16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17" fillId="10" borderId="11" xfId="0" applyFont="1" applyFill="1" applyBorder="1" applyAlignment="1">
      <alignment horizontal="center"/>
    </xf>
    <xf numFmtId="0" fontId="17" fillId="10" borderId="56" xfId="0" applyFont="1" applyFill="1" applyBorder="1" applyAlignment="1">
      <alignment horizontal="center"/>
    </xf>
    <xf numFmtId="3" fontId="17" fillId="12" borderId="11" xfId="0" applyNumberFormat="1" applyFont="1" applyFill="1" applyBorder="1" applyAlignment="1">
      <alignment horizontal="center" vertical="center"/>
    </xf>
    <xf numFmtId="3" fontId="17" fillId="12" borderId="56" xfId="0" applyNumberFormat="1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1" fillId="9" borderId="27" xfId="0" applyFont="1" applyFill="1" applyBorder="1" applyAlignment="1">
      <alignment vertical="center" textRotation="90"/>
    </xf>
    <xf numFmtId="0" fontId="1" fillId="9" borderId="31" xfId="0" applyFont="1" applyFill="1" applyBorder="1" applyAlignment="1">
      <alignment vertical="center" textRotation="90"/>
    </xf>
    <xf numFmtId="0" fontId="1" fillId="9" borderId="52" xfId="0" applyFont="1" applyFill="1" applyBorder="1" applyAlignment="1">
      <alignment vertical="center" textRotation="90"/>
    </xf>
    <xf numFmtId="0" fontId="1" fillId="9" borderId="18" xfId="0" applyFont="1" applyFill="1" applyBorder="1" applyAlignment="1">
      <alignment vertical="center" textRotation="90"/>
    </xf>
    <xf numFmtId="3" fontId="1" fillId="14" borderId="63" xfId="0" applyNumberFormat="1" applyFont="1" applyFill="1" applyBorder="1" applyAlignment="1">
      <alignment horizontal="center" vertical="center"/>
    </xf>
    <xf numFmtId="3" fontId="1" fillId="14" borderId="55" xfId="0" applyNumberFormat="1" applyFont="1" applyFill="1" applyBorder="1" applyAlignment="1">
      <alignment horizontal="center" vertical="center"/>
    </xf>
    <xf numFmtId="3" fontId="1" fillId="14" borderId="0" xfId="0" applyNumberFormat="1" applyFont="1" applyFill="1" applyBorder="1" applyAlignment="1">
      <alignment horizontal="center" vertical="center"/>
    </xf>
    <xf numFmtId="3" fontId="1" fillId="14" borderId="53" xfId="0" applyNumberFormat="1" applyFont="1" applyFill="1" applyBorder="1" applyAlignment="1">
      <alignment horizontal="center" vertical="center"/>
    </xf>
    <xf numFmtId="3" fontId="1" fillId="14" borderId="15" xfId="0" applyNumberFormat="1" applyFont="1" applyFill="1" applyBorder="1" applyAlignment="1">
      <alignment horizontal="center" vertical="center"/>
    </xf>
    <xf numFmtId="3" fontId="1" fillId="14" borderId="22" xfId="0" applyNumberFormat="1" applyFont="1" applyFill="1" applyBorder="1" applyAlignment="1">
      <alignment horizontal="center" vertical="center"/>
    </xf>
    <xf numFmtId="0" fontId="17" fillId="9" borderId="59" xfId="0" applyFont="1" applyFill="1" applyBorder="1" applyAlignment="1">
      <alignment horizontal="center" vertical="center" wrapText="1"/>
    </xf>
    <xf numFmtId="0" fontId="17" fillId="9" borderId="41" xfId="0" applyFont="1" applyFill="1" applyBorder="1" applyAlignment="1">
      <alignment horizontal="center" vertical="center" wrapText="1"/>
    </xf>
    <xf numFmtId="0" fontId="24" fillId="9" borderId="31" xfId="0" applyFont="1" applyFill="1" applyBorder="1" applyAlignment="1">
      <alignment horizontal="center" vertical="center"/>
    </xf>
    <xf numFmtId="0" fontId="24" fillId="9" borderId="18" xfId="0" applyFont="1" applyFill="1" applyBorder="1" applyAlignment="1">
      <alignment horizontal="center" vertical="center"/>
    </xf>
    <xf numFmtId="4" fontId="17" fillId="9" borderId="36" xfId="0" applyNumberFormat="1" applyFont="1" applyFill="1" applyBorder="1" applyAlignment="1">
      <alignment horizontal="center" vertical="center" wrapText="1"/>
    </xf>
    <xf numFmtId="4" fontId="17" fillId="9" borderId="37" xfId="0" applyNumberFormat="1" applyFont="1" applyFill="1" applyBorder="1" applyAlignment="1">
      <alignment horizontal="center" vertical="center" wrapText="1"/>
    </xf>
    <xf numFmtId="4" fontId="18" fillId="0" borderId="25" xfId="0" applyNumberFormat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39" fillId="0" borderId="92" xfId="0" applyFont="1" applyFill="1" applyBorder="1" applyAlignment="1">
      <alignment horizontal="center" vertical="center" wrapText="1"/>
    </xf>
    <xf numFmtId="0" fontId="39" fillId="0" borderId="9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37" fillId="0" borderId="45" xfId="0" applyFont="1" applyFill="1" applyBorder="1" applyAlignment="1">
      <alignment horizontal="center" vertical="center" wrapText="1"/>
    </xf>
    <xf numFmtId="0" fontId="37" fillId="0" borderId="84" xfId="0" applyFont="1" applyFill="1" applyBorder="1" applyAlignment="1">
      <alignment horizontal="center" vertical="center" wrapText="1"/>
    </xf>
    <xf numFmtId="0" fontId="39" fillId="0" borderId="59" xfId="0" applyFont="1" applyFill="1" applyBorder="1" applyAlignment="1">
      <alignment horizontal="center" vertical="center" wrapText="1"/>
    </xf>
    <xf numFmtId="0" fontId="39" fillId="0" borderId="85" xfId="0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textRotation="90"/>
    </xf>
    <xf numFmtId="0" fontId="39" fillId="0" borderId="82" xfId="0" applyFont="1" applyFill="1" applyBorder="1" applyAlignment="1">
      <alignment horizontal="center" vertical="center" textRotation="90"/>
    </xf>
    <xf numFmtId="0" fontId="31" fillId="0" borderId="8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89" xfId="0" applyFont="1" applyFill="1" applyBorder="1" applyAlignment="1">
      <alignment horizontal="center" vertical="center" wrapText="1"/>
    </xf>
    <xf numFmtId="3" fontId="34" fillId="0" borderId="86" xfId="0" applyNumberFormat="1" applyFont="1" applyFill="1" applyBorder="1" applyAlignment="1">
      <alignment horizontal="center" vertical="center"/>
    </xf>
    <xf numFmtId="3" fontId="34" fillId="0" borderId="6" xfId="0" applyNumberFormat="1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top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3" fontId="34" fillId="0" borderId="6" xfId="0" applyNumberFormat="1" applyFont="1" applyFill="1" applyBorder="1" applyAlignment="1">
      <alignment horizontal="center" vertical="center" wrapText="1"/>
    </xf>
    <xf numFmtId="3" fontId="37" fillId="0" borderId="6" xfId="0" applyNumberFormat="1" applyFont="1" applyFill="1" applyBorder="1" applyAlignment="1">
      <alignment horizontal="center" vertical="center" wrapText="1"/>
    </xf>
    <xf numFmtId="3" fontId="37" fillId="0" borderId="8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8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5"/>
  <sheetViews>
    <sheetView showZeros="0" zoomScale="80" zoomScaleNormal="80" workbookViewId="0">
      <selection activeCell="R86" sqref="R86"/>
    </sheetView>
  </sheetViews>
  <sheetFormatPr defaultRowHeight="12.75" x14ac:dyDescent="0.2"/>
  <cols>
    <col min="1" max="1" width="8" style="103" customWidth="1"/>
    <col min="2" max="2" width="4.85546875" style="7" hidden="1" customWidth="1"/>
    <col min="3" max="3" width="21.85546875" style="7" hidden="1" customWidth="1"/>
    <col min="4" max="4" width="17.28515625" style="7" customWidth="1"/>
    <col min="5" max="5" width="115.140625" style="7" customWidth="1"/>
    <col min="6" max="6" width="69.28515625" style="7" hidden="1" customWidth="1"/>
    <col min="7" max="7" width="21.42578125" style="32" bestFit="1" customWidth="1"/>
    <col min="8" max="8" width="18.42578125" style="32" bestFit="1" customWidth="1"/>
    <col min="9" max="9" width="17.85546875" style="32" bestFit="1" customWidth="1"/>
    <col min="10" max="10" width="21.42578125" style="32" hidden="1" customWidth="1"/>
    <col min="11" max="11" width="18.42578125" style="32" hidden="1" customWidth="1"/>
    <col min="12" max="12" width="20.140625" style="32" hidden="1" customWidth="1"/>
    <col min="13" max="13" width="21.42578125" style="32" hidden="1" customWidth="1"/>
    <col min="14" max="15" width="20.140625" style="32" hidden="1" customWidth="1"/>
    <col min="16" max="16" width="22.28515625" style="32" hidden="1" customWidth="1"/>
    <col min="17" max="17" width="16" style="44" hidden="1" customWidth="1"/>
    <col min="18" max="18" width="17.85546875" style="53" bestFit="1" customWidth="1"/>
    <col min="19" max="19" width="17.42578125" style="53" bestFit="1" customWidth="1"/>
    <col min="20" max="20" width="14.85546875" style="53" bestFit="1" customWidth="1"/>
    <col min="21" max="32" width="9.140625" style="19"/>
    <col min="33" max="34" width="9.140625" style="34"/>
    <col min="35" max="16384" width="9.140625" style="7"/>
  </cols>
  <sheetData>
    <row r="1" spans="1:34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9"/>
    </row>
    <row r="2" spans="1:34" ht="32.25" customHeight="1" x14ac:dyDescent="0.25">
      <c r="A2" s="986" t="s">
        <v>121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300"/>
      <c r="Q2" s="19"/>
    </row>
    <row r="3" spans="1:34" ht="13.5" thickBot="1" x14ac:dyDescent="0.25">
      <c r="A3" s="301"/>
      <c r="B3" s="33"/>
      <c r="C3" s="33"/>
      <c r="D3" s="33"/>
      <c r="E3" s="33"/>
      <c r="F3" s="33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19"/>
    </row>
    <row r="4" spans="1:34" s="148" customFormat="1" ht="33" customHeight="1" thickTop="1" x14ac:dyDescent="0.25">
      <c r="A4" s="988" t="s">
        <v>84</v>
      </c>
      <c r="B4" s="991" t="s">
        <v>79</v>
      </c>
      <c r="C4" s="994" t="s">
        <v>0</v>
      </c>
      <c r="D4" s="996" t="s">
        <v>93</v>
      </c>
      <c r="E4" s="999" t="s">
        <v>37</v>
      </c>
      <c r="F4" s="1002" t="s">
        <v>1</v>
      </c>
      <c r="G4" s="1004" t="s">
        <v>80</v>
      </c>
      <c r="H4" s="1005"/>
      <c r="I4" s="1005"/>
      <c r="J4" s="1006" t="s">
        <v>68</v>
      </c>
      <c r="K4" s="1007"/>
      <c r="L4" s="1008"/>
      <c r="M4" s="1006" t="s">
        <v>69</v>
      </c>
      <c r="N4" s="1007"/>
      <c r="O4" s="1008"/>
      <c r="P4" s="321" t="s">
        <v>86</v>
      </c>
      <c r="Q4" s="46"/>
      <c r="R4" s="54"/>
      <c r="S4" s="54"/>
      <c r="T4" s="54"/>
      <c r="U4" s="47"/>
      <c r="V4" s="47"/>
      <c r="W4" s="47"/>
      <c r="X4" s="47"/>
    </row>
    <row r="5" spans="1:34" s="48" customFormat="1" ht="15.75" customHeight="1" thickBot="1" x14ac:dyDescent="0.3">
      <c r="A5" s="989"/>
      <c r="B5" s="992"/>
      <c r="C5" s="995"/>
      <c r="D5" s="997"/>
      <c r="E5" s="1000"/>
      <c r="F5" s="1003"/>
      <c r="G5" s="133" t="s">
        <v>81</v>
      </c>
      <c r="H5" s="134" t="s">
        <v>9</v>
      </c>
      <c r="I5" s="135" t="s">
        <v>34</v>
      </c>
      <c r="J5" s="133" t="s">
        <v>81</v>
      </c>
      <c r="K5" s="133" t="s">
        <v>9</v>
      </c>
      <c r="L5" s="135" t="s">
        <v>34</v>
      </c>
      <c r="M5" s="137" t="s">
        <v>81</v>
      </c>
      <c r="N5" s="133" t="s">
        <v>9</v>
      </c>
      <c r="O5" s="135" t="s">
        <v>34</v>
      </c>
      <c r="P5" s="135" t="s">
        <v>85</v>
      </c>
      <c r="Q5" s="46"/>
      <c r="R5" s="54"/>
      <c r="S5" s="54"/>
      <c r="T5" s="54"/>
      <c r="U5" s="47"/>
      <c r="V5" s="47"/>
      <c r="W5" s="47"/>
      <c r="X5" s="47"/>
    </row>
    <row r="6" spans="1:34" s="47" customFormat="1" ht="15.75" customHeight="1" thickBot="1" x14ac:dyDescent="0.3">
      <c r="A6" s="990"/>
      <c r="B6" s="993"/>
      <c r="C6" s="289"/>
      <c r="D6" s="998"/>
      <c r="E6" s="1001"/>
      <c r="G6" s="290">
        <v>4631</v>
      </c>
      <c r="H6" s="291">
        <v>4631</v>
      </c>
      <c r="I6" s="292"/>
      <c r="J6" s="291">
        <v>4632</v>
      </c>
      <c r="K6" s="290">
        <v>4632</v>
      </c>
      <c r="L6" s="292"/>
      <c r="M6" s="293"/>
      <c r="N6" s="290"/>
      <c r="O6" s="292"/>
      <c r="P6" s="292"/>
      <c r="Q6" s="46"/>
      <c r="R6" s="54"/>
      <c r="S6" s="54"/>
      <c r="T6" s="54"/>
    </row>
    <row r="7" spans="1:34" s="295" customFormat="1" ht="12.75" customHeight="1" thickTop="1" thickBot="1" x14ac:dyDescent="0.3">
      <c r="A7" s="233"/>
      <c r="B7" s="317"/>
      <c r="C7" s="234"/>
      <c r="D7" s="294">
        <v>1</v>
      </c>
      <c r="E7" s="235">
        <v>2</v>
      </c>
      <c r="G7" s="296">
        <v>3</v>
      </c>
      <c r="H7" s="297">
        <v>4</v>
      </c>
      <c r="I7" s="294" t="s">
        <v>70</v>
      </c>
      <c r="J7" s="297">
        <v>6</v>
      </c>
      <c r="K7" s="296">
        <v>7</v>
      </c>
      <c r="L7" s="294" t="s">
        <v>71</v>
      </c>
      <c r="M7" s="298" t="s">
        <v>72</v>
      </c>
      <c r="N7" s="296" t="s">
        <v>73</v>
      </c>
      <c r="O7" s="294" t="s">
        <v>74</v>
      </c>
      <c r="P7" s="294"/>
      <c r="Q7" s="46"/>
      <c r="R7" s="54"/>
      <c r="S7" s="54"/>
      <c r="T7" s="54"/>
      <c r="U7" s="47"/>
      <c r="V7" s="47"/>
      <c r="W7" s="47"/>
    </row>
    <row r="8" spans="1:34" s="48" customFormat="1" ht="18.75" customHeight="1" thickTop="1" thickBot="1" x14ac:dyDescent="0.3">
      <c r="A8" s="181"/>
      <c r="B8" s="156"/>
      <c r="C8" s="136"/>
      <c r="D8" s="139"/>
      <c r="E8" s="236" t="s">
        <v>123</v>
      </c>
      <c r="G8" s="133"/>
      <c r="H8" s="134"/>
      <c r="I8" s="135"/>
      <c r="J8" s="134"/>
      <c r="K8" s="133"/>
      <c r="L8" s="135"/>
      <c r="M8" s="137"/>
      <c r="N8" s="133"/>
      <c r="O8" s="135"/>
      <c r="P8" s="135"/>
      <c r="Q8" s="46"/>
      <c r="R8" s="54"/>
      <c r="S8" s="54"/>
      <c r="T8" s="54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4" s="102" customFormat="1" ht="16.5" thickTop="1" thickBot="1" x14ac:dyDescent="0.25">
      <c r="A9" s="437" t="s">
        <v>54</v>
      </c>
      <c r="B9" s="438">
        <v>14</v>
      </c>
      <c r="C9" s="439"/>
      <c r="D9" s="440"/>
      <c r="E9" s="210" t="s">
        <v>82</v>
      </c>
      <c r="F9" s="97" t="s">
        <v>35</v>
      </c>
      <c r="G9" s="95">
        <f>SUM(G10:G23)</f>
        <v>671794</v>
      </c>
      <c r="H9" s="95">
        <f>SUM(H10:H23)</f>
        <v>2792890</v>
      </c>
      <c r="I9" s="98">
        <f>G9+H9</f>
        <v>3464684</v>
      </c>
      <c r="J9" s="95">
        <f>SUM(J10:J23)</f>
        <v>0</v>
      </c>
      <c r="K9" s="95">
        <f>SUM(K10:K23)</f>
        <v>0</v>
      </c>
      <c r="L9" s="107">
        <f t="shared" ref="L9:L15" si="0">J9+K9</f>
        <v>0</v>
      </c>
      <c r="M9" s="115">
        <f t="shared" ref="M9:N15" si="1">G9+J9</f>
        <v>671794</v>
      </c>
      <c r="N9" s="95">
        <f t="shared" si="1"/>
        <v>2792890</v>
      </c>
      <c r="O9" s="107">
        <f t="shared" ref="O9:O15" si="2">M9+N9</f>
        <v>3464684</v>
      </c>
      <c r="P9" s="107">
        <f>SUM(P10:P26)</f>
        <v>-447790</v>
      </c>
      <c r="Q9" s="108"/>
      <c r="R9" s="99"/>
      <c r="S9" s="99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01"/>
    </row>
    <row r="10" spans="1:34" s="34" customFormat="1" ht="18" customHeight="1" thickTop="1" x14ac:dyDescent="0.2">
      <c r="A10" s="12"/>
      <c r="B10" s="12"/>
      <c r="C10" s="441" t="s">
        <v>2</v>
      </c>
      <c r="D10" s="12"/>
      <c r="E10" s="211"/>
      <c r="F10" s="57" t="s">
        <v>4</v>
      </c>
      <c r="G10" s="58"/>
      <c r="H10" s="59"/>
      <c r="I10" s="60">
        <f>G10+H10</f>
        <v>0</v>
      </c>
      <c r="J10" s="197"/>
      <c r="K10" s="58"/>
      <c r="L10" s="117">
        <f t="shared" si="0"/>
        <v>0</v>
      </c>
      <c r="M10" s="116">
        <f t="shared" si="1"/>
        <v>0</v>
      </c>
      <c r="N10" s="58">
        <f t="shared" si="1"/>
        <v>0</v>
      </c>
      <c r="O10" s="117">
        <f t="shared" si="2"/>
        <v>0</v>
      </c>
      <c r="P10" s="117"/>
      <c r="Q10" s="109"/>
      <c r="R10" s="53"/>
      <c r="S10" s="53"/>
      <c r="T10" s="53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4" customFormat="1" ht="18" hidden="1" customHeight="1" x14ac:dyDescent="0.2">
      <c r="A11" s="184"/>
      <c r="B11" s="12"/>
      <c r="C11" s="151"/>
      <c r="D11" s="63"/>
      <c r="E11" s="140"/>
      <c r="F11" s="61"/>
      <c r="G11" s="9"/>
      <c r="H11" s="62"/>
      <c r="I11" s="63">
        <f>G11+H11</f>
        <v>0</v>
      </c>
      <c r="J11" s="198"/>
      <c r="K11" s="9"/>
      <c r="L11" s="10">
        <f t="shared" si="0"/>
        <v>0</v>
      </c>
      <c r="M11" s="8">
        <f t="shared" si="1"/>
        <v>0</v>
      </c>
      <c r="N11" s="9">
        <f t="shared" si="1"/>
        <v>0</v>
      </c>
      <c r="O11" s="10">
        <f t="shared" si="2"/>
        <v>0</v>
      </c>
      <c r="P11" s="10"/>
      <c r="Q11" s="109"/>
      <c r="R11" s="53"/>
      <c r="S11" s="53"/>
      <c r="T11" s="53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4" s="34" customFormat="1" ht="18" customHeight="1" x14ac:dyDescent="0.2">
      <c r="A12" s="183">
        <v>1</v>
      </c>
      <c r="B12" s="12"/>
      <c r="C12" s="151"/>
      <c r="D12" s="442" t="s">
        <v>8</v>
      </c>
      <c r="E12" s="140" t="s">
        <v>39</v>
      </c>
      <c r="F12" s="65"/>
      <c r="G12" s="9">
        <v>671794</v>
      </c>
      <c r="H12" s="62"/>
      <c r="I12" s="63">
        <f>G12+H12</f>
        <v>671794</v>
      </c>
      <c r="J12" s="198"/>
      <c r="K12" s="9"/>
      <c r="L12" s="10">
        <f t="shared" si="0"/>
        <v>0</v>
      </c>
      <c r="M12" s="8">
        <f t="shared" si="1"/>
        <v>671794</v>
      </c>
      <c r="N12" s="9">
        <f t="shared" si="1"/>
        <v>0</v>
      </c>
      <c r="O12" s="10">
        <f t="shared" si="2"/>
        <v>671794</v>
      </c>
      <c r="P12" s="10">
        <v>-447790</v>
      </c>
      <c r="Q12" s="109"/>
      <c r="R12" s="53"/>
      <c r="S12" s="53"/>
      <c r="T12" s="53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4" s="34" customFormat="1" ht="18" customHeight="1" x14ac:dyDescent="0.2">
      <c r="A13" s="184">
        <v>2</v>
      </c>
      <c r="B13" s="12"/>
      <c r="C13" s="151"/>
      <c r="D13" s="443" t="s">
        <v>87</v>
      </c>
      <c r="E13" s="140" t="s">
        <v>92</v>
      </c>
      <c r="F13" s="66"/>
      <c r="G13" s="9"/>
      <c r="H13" s="62">
        <v>2792890</v>
      </c>
      <c r="I13" s="63">
        <f>H13</f>
        <v>2792890</v>
      </c>
      <c r="J13" s="198"/>
      <c r="K13" s="9"/>
      <c r="L13" s="10">
        <f t="shared" si="0"/>
        <v>0</v>
      </c>
      <c r="M13" s="8">
        <f t="shared" si="1"/>
        <v>0</v>
      </c>
      <c r="N13" s="9">
        <f t="shared" si="1"/>
        <v>2792890</v>
      </c>
      <c r="O13" s="10">
        <f t="shared" si="2"/>
        <v>2792890</v>
      </c>
      <c r="P13" s="10"/>
      <c r="Q13" s="109"/>
      <c r="R13" s="53"/>
      <c r="S13" s="53"/>
      <c r="T13" s="53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4" s="72" customFormat="1" ht="26.25" customHeight="1" thickBot="1" x14ac:dyDescent="0.25">
      <c r="A14" s="322"/>
      <c r="B14" s="323"/>
      <c r="C14" s="152"/>
      <c r="D14" s="324"/>
      <c r="E14" s="141"/>
      <c r="F14" s="11"/>
      <c r="G14" s="42"/>
      <c r="H14" s="40"/>
      <c r="I14" s="5"/>
      <c r="J14" s="42"/>
      <c r="K14" s="42"/>
      <c r="L14" s="105">
        <f t="shared" si="0"/>
        <v>0</v>
      </c>
      <c r="M14" s="119"/>
      <c r="N14" s="42">
        <f t="shared" si="1"/>
        <v>0</v>
      </c>
      <c r="O14" s="105">
        <f t="shared" si="2"/>
        <v>0</v>
      </c>
      <c r="P14" s="105"/>
      <c r="Q14" s="109"/>
      <c r="R14" s="53"/>
      <c r="S14" s="53"/>
      <c r="T14" s="53"/>
      <c r="U14" s="19"/>
      <c r="V14" s="19"/>
      <c r="W14" s="19"/>
      <c r="X14" s="19"/>
      <c r="Y14" s="19"/>
      <c r="Z14" s="19"/>
      <c r="AA14" s="19"/>
      <c r="AB14" s="19"/>
      <c r="AC14" s="19"/>
      <c r="AD14" s="71"/>
      <c r="AE14" s="71"/>
      <c r="AF14" s="71"/>
    </row>
    <row r="15" spans="1:34" s="34" customFormat="1" ht="18" hidden="1" customHeight="1" x14ac:dyDescent="0.2">
      <c r="A15" s="184"/>
      <c r="B15" s="12"/>
      <c r="C15" s="151"/>
      <c r="D15" s="68"/>
      <c r="E15" s="142"/>
      <c r="F15" s="66"/>
      <c r="G15" s="9"/>
      <c r="H15" s="62"/>
      <c r="I15" s="63"/>
      <c r="J15" s="198"/>
      <c r="K15" s="9"/>
      <c r="L15" s="10">
        <f t="shared" si="0"/>
        <v>0</v>
      </c>
      <c r="M15" s="8">
        <f t="shared" si="1"/>
        <v>0</v>
      </c>
      <c r="N15" s="9">
        <f t="shared" si="1"/>
        <v>0</v>
      </c>
      <c r="O15" s="10">
        <f t="shared" si="2"/>
        <v>0</v>
      </c>
      <c r="P15" s="10"/>
      <c r="Q15" s="109"/>
      <c r="R15" s="53"/>
      <c r="S15" s="53"/>
      <c r="T15" s="53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4" s="72" customFormat="1" ht="18" hidden="1" customHeight="1" x14ac:dyDescent="0.2">
      <c r="A16" s="345"/>
      <c r="B16" s="346"/>
      <c r="C16" s="152"/>
      <c r="D16" s="5"/>
      <c r="E16" s="347"/>
      <c r="F16" s="348"/>
      <c r="G16" s="349"/>
      <c r="H16" s="350"/>
      <c r="I16" s="351"/>
      <c r="J16" s="352"/>
      <c r="K16" s="349"/>
      <c r="L16" s="353"/>
      <c r="M16" s="354"/>
      <c r="N16" s="349"/>
      <c r="O16" s="353"/>
      <c r="P16" s="353"/>
      <c r="Q16" s="109"/>
      <c r="R16" s="53"/>
      <c r="S16" s="355"/>
      <c r="T16" s="355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</row>
    <row r="17" spans="1:34" s="34" customFormat="1" ht="18" hidden="1" customHeight="1" x14ac:dyDescent="0.2">
      <c r="A17" s="184"/>
      <c r="B17" s="12"/>
      <c r="C17" s="151"/>
      <c r="D17" s="63"/>
      <c r="E17" s="212"/>
      <c r="F17" s="66"/>
      <c r="G17" s="9"/>
      <c r="H17" s="62"/>
      <c r="I17" s="63"/>
      <c r="J17" s="199"/>
      <c r="K17" s="69"/>
      <c r="L17" s="10"/>
      <c r="M17" s="118"/>
      <c r="N17" s="69"/>
      <c r="O17" s="10"/>
      <c r="P17" s="10"/>
      <c r="Q17" s="109"/>
      <c r="R17" s="53"/>
      <c r="S17" s="53"/>
      <c r="T17" s="53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34" s="361" customFormat="1" ht="13.5" hidden="1" thickBot="1" x14ac:dyDescent="0.25">
      <c r="A18" s="356"/>
      <c r="B18" s="357"/>
      <c r="C18" s="358"/>
      <c r="D18" s="359"/>
      <c r="E18" s="360"/>
      <c r="F18" s="11"/>
      <c r="G18" s="42"/>
      <c r="H18" s="40"/>
      <c r="I18" s="5"/>
      <c r="J18" s="42"/>
      <c r="K18" s="42"/>
      <c r="L18" s="105"/>
      <c r="M18" s="119"/>
      <c r="N18" s="42"/>
      <c r="O18" s="105"/>
      <c r="P18" s="105"/>
      <c r="Q18" s="109"/>
      <c r="R18" s="53"/>
      <c r="S18" s="355"/>
      <c r="T18" s="355"/>
      <c r="U18" s="71"/>
      <c r="V18" s="71"/>
      <c r="W18" s="71"/>
      <c r="X18" s="71"/>
    </row>
    <row r="19" spans="1:34" s="373" customFormat="1" ht="18" hidden="1" customHeight="1" x14ac:dyDescent="0.2">
      <c r="A19" s="398"/>
      <c r="B19" s="399"/>
      <c r="C19" s="400"/>
      <c r="D19" s="401"/>
      <c r="E19" s="402"/>
      <c r="F19" s="403"/>
      <c r="G19" s="404"/>
      <c r="H19" s="405"/>
      <c r="I19" s="401"/>
      <c r="J19" s="406"/>
      <c r="K19" s="410"/>
      <c r="L19" s="407"/>
      <c r="M19" s="408"/>
      <c r="N19" s="404"/>
      <c r="O19" s="407"/>
      <c r="P19" s="407"/>
      <c r="Q19" s="109"/>
      <c r="R19" s="371"/>
      <c r="S19" s="371"/>
      <c r="T19" s="371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</row>
    <row r="20" spans="1:34" s="373" customFormat="1" ht="18" hidden="1" customHeight="1" x14ac:dyDescent="0.2">
      <c r="A20" s="362"/>
      <c r="B20" s="363"/>
      <c r="C20" s="364"/>
      <c r="D20" s="365"/>
      <c r="E20" s="402"/>
      <c r="F20" s="366"/>
      <c r="G20" s="368"/>
      <c r="H20" s="410"/>
      <c r="I20" s="365"/>
      <c r="J20" s="409"/>
      <c r="K20" s="367"/>
      <c r="L20" s="369"/>
      <c r="M20" s="370"/>
      <c r="N20" s="367"/>
      <c r="O20" s="369"/>
      <c r="P20" s="369"/>
      <c r="Q20" s="109"/>
      <c r="R20" s="371"/>
      <c r="S20" s="371"/>
      <c r="T20" s="371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</row>
    <row r="21" spans="1:34" s="373" customFormat="1" ht="18" hidden="1" customHeight="1" x14ac:dyDescent="0.2">
      <c r="A21" s="362"/>
      <c r="B21" s="363"/>
      <c r="C21" s="364"/>
      <c r="D21" s="365"/>
      <c r="E21" s="402"/>
      <c r="F21" s="366"/>
      <c r="G21" s="368"/>
      <c r="H21" s="410"/>
      <c r="I21" s="365"/>
      <c r="J21" s="409"/>
      <c r="K21" s="367"/>
      <c r="L21" s="369"/>
      <c r="M21" s="370"/>
      <c r="N21" s="367"/>
      <c r="O21" s="369"/>
      <c r="P21" s="369"/>
      <c r="Q21" s="109"/>
      <c r="R21" s="371"/>
      <c r="S21" s="371"/>
      <c r="T21" s="371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</row>
    <row r="22" spans="1:34" s="373" customFormat="1" ht="18" hidden="1" customHeight="1" x14ac:dyDescent="0.2">
      <c r="A22" s="362"/>
      <c r="B22" s="363"/>
      <c r="C22" s="364"/>
      <c r="D22" s="365"/>
      <c r="E22" s="402"/>
      <c r="F22" s="366"/>
      <c r="G22" s="368"/>
      <c r="H22" s="410"/>
      <c r="I22" s="365"/>
      <c r="K22" s="367"/>
      <c r="L22" s="369"/>
      <c r="M22" s="370"/>
      <c r="N22" s="367"/>
      <c r="O22" s="369"/>
      <c r="P22" s="369"/>
      <c r="Q22" s="109"/>
      <c r="R22" s="371"/>
      <c r="S22" s="371"/>
      <c r="T22" s="371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</row>
    <row r="23" spans="1:34" s="34" customFormat="1" ht="18" hidden="1" customHeight="1" thickBot="1" x14ac:dyDescent="0.25">
      <c r="A23" s="185"/>
      <c r="B23" s="157"/>
      <c r="C23" s="19"/>
      <c r="D23" s="63"/>
      <c r="E23" s="212"/>
      <c r="F23" s="19"/>
      <c r="G23" s="67"/>
      <c r="H23" s="93"/>
      <c r="I23" s="94"/>
      <c r="J23" s="106"/>
      <c r="K23" s="67"/>
      <c r="L23" s="110"/>
      <c r="M23" s="112"/>
      <c r="N23" s="67"/>
      <c r="O23" s="110"/>
      <c r="P23" s="110"/>
      <c r="Q23" s="109"/>
      <c r="R23" s="53"/>
      <c r="S23" s="53"/>
      <c r="T23" s="53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1:34" s="1" customFormat="1" ht="18" hidden="1" customHeight="1" thickTop="1" thickBot="1" x14ac:dyDescent="0.25">
      <c r="A24" s="186"/>
      <c r="C24" s="153"/>
      <c r="D24" s="222"/>
      <c r="E24" s="213"/>
      <c r="F24" s="39"/>
      <c r="G24" s="24"/>
      <c r="H24" s="24"/>
      <c r="I24" s="2"/>
      <c r="J24" s="24"/>
      <c r="K24" s="24"/>
      <c r="L24" s="92"/>
      <c r="M24" s="83"/>
      <c r="N24" s="24"/>
      <c r="O24" s="92"/>
      <c r="P24" s="92"/>
      <c r="Q24" s="111"/>
      <c r="R24" s="53"/>
      <c r="S24" s="55"/>
      <c r="T24" s="5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50"/>
      <c r="AH24" s="50"/>
    </row>
    <row r="25" spans="1:34" ht="18" hidden="1" customHeight="1" thickTop="1" x14ac:dyDescent="0.2">
      <c r="A25" s="187"/>
      <c r="B25" s="3"/>
      <c r="C25" s="154"/>
      <c r="D25" s="167"/>
      <c r="E25" s="214"/>
      <c r="F25" s="23"/>
      <c r="G25" s="80"/>
      <c r="H25" s="166"/>
      <c r="I25" s="167"/>
      <c r="J25" s="200"/>
      <c r="K25" s="80"/>
      <c r="L25" s="81"/>
      <c r="M25" s="79"/>
      <c r="N25" s="80"/>
      <c r="O25" s="81"/>
      <c r="P25" s="81"/>
      <c r="Q25" s="109">
        <f>O24-N25+O12</f>
        <v>671794</v>
      </c>
    </row>
    <row r="26" spans="1:34" s="33" customFormat="1" ht="18" hidden="1" customHeight="1" thickBot="1" x14ac:dyDescent="0.25">
      <c r="A26" s="188"/>
      <c r="B26" s="14"/>
      <c r="C26" s="155"/>
      <c r="D26" s="16"/>
      <c r="E26" s="168"/>
      <c r="F26" s="15"/>
      <c r="G26" s="43"/>
      <c r="H26" s="41"/>
      <c r="I26" s="16"/>
      <c r="J26" s="201"/>
      <c r="K26" s="43"/>
      <c r="L26" s="121"/>
      <c r="M26" s="120"/>
      <c r="N26" s="43"/>
      <c r="O26" s="121"/>
      <c r="P26" s="121"/>
      <c r="Q26" s="109"/>
      <c r="R26" s="53"/>
      <c r="S26" s="53"/>
      <c r="T26" s="53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35"/>
      <c r="AH26" s="35"/>
    </row>
    <row r="27" spans="1:34" s="171" customFormat="1" ht="18" hidden="1" customHeight="1" thickTop="1" thickBot="1" x14ac:dyDescent="0.25">
      <c r="A27" s="189"/>
      <c r="B27" s="169"/>
      <c r="C27" s="170"/>
      <c r="D27" s="223"/>
      <c r="E27" s="215"/>
      <c r="G27" s="172"/>
      <c r="H27" s="173"/>
      <c r="I27" s="174"/>
      <c r="J27" s="202"/>
      <c r="K27" s="175"/>
      <c r="L27" s="176"/>
      <c r="M27" s="122"/>
      <c r="N27" s="175"/>
      <c r="O27" s="176"/>
      <c r="P27" s="176"/>
      <c r="Q27" s="109"/>
      <c r="R27" s="53"/>
      <c r="S27" s="53"/>
      <c r="T27" s="53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77"/>
      <c r="AH27" s="177"/>
    </row>
    <row r="28" spans="1:34" s="26" customFormat="1" ht="18" hidden="1" customHeight="1" thickTop="1" thickBot="1" x14ac:dyDescent="0.25">
      <c r="A28" s="190"/>
      <c r="B28" s="146"/>
      <c r="C28" s="25"/>
      <c r="D28" s="224"/>
      <c r="E28" s="320"/>
      <c r="G28" s="113"/>
      <c r="H28" s="113"/>
      <c r="I28" s="113"/>
      <c r="J28" s="113"/>
      <c r="K28" s="131"/>
      <c r="L28" s="132"/>
      <c r="M28" s="113"/>
      <c r="N28" s="131"/>
      <c r="O28" s="132"/>
      <c r="P28" s="132"/>
      <c r="Q28" s="111"/>
      <c r="R28" s="53"/>
      <c r="S28" s="55"/>
      <c r="T28" s="55"/>
      <c r="U28" s="45"/>
      <c r="V28" s="45"/>
      <c r="W28" s="45"/>
      <c r="X28" s="45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s="282" customFormat="1" ht="18" hidden="1" customHeight="1" thickTop="1" thickBot="1" x14ac:dyDescent="0.3">
      <c r="A29" s="279"/>
      <c r="B29" s="318"/>
      <c r="C29" s="232"/>
      <c r="D29" s="280"/>
      <c r="E29" s="281"/>
      <c r="G29" s="283"/>
      <c r="H29" s="284"/>
      <c r="I29" s="285"/>
      <c r="J29" s="286"/>
      <c r="K29" s="287"/>
      <c r="L29" s="288"/>
      <c r="M29" s="283"/>
      <c r="N29" s="287"/>
      <c r="O29" s="288"/>
      <c r="P29" s="288"/>
      <c r="Q29" s="245"/>
      <c r="R29" s="246"/>
      <c r="S29" s="246"/>
      <c r="T29" s="246"/>
      <c r="U29" s="247"/>
      <c r="V29" s="247"/>
      <c r="W29" s="247"/>
      <c r="X29" s="247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</row>
    <row r="30" spans="1:34" s="26" customFormat="1" ht="18" hidden="1" customHeight="1" thickTop="1" thickBot="1" x14ac:dyDescent="0.25">
      <c r="A30" s="190"/>
      <c r="B30" s="147"/>
      <c r="C30" s="311"/>
      <c r="D30" s="225"/>
      <c r="E30" s="319"/>
      <c r="F30" s="29"/>
      <c r="G30" s="30"/>
      <c r="H30" s="30"/>
      <c r="I30" s="31"/>
      <c r="J30" s="203"/>
      <c r="K30" s="131"/>
      <c r="L30" s="132"/>
      <c r="M30" s="113"/>
      <c r="N30" s="131"/>
      <c r="O30" s="132"/>
      <c r="P30" s="132"/>
      <c r="Q30" s="111"/>
      <c r="R30" s="55"/>
      <c r="S30" s="55"/>
      <c r="T30" s="5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38"/>
      <c r="AH30" s="38"/>
    </row>
    <row r="31" spans="1:34" s="13" customFormat="1" ht="18" hidden="1" customHeight="1" thickTop="1" x14ac:dyDescent="0.2">
      <c r="A31" s="303"/>
      <c r="B31" s="145"/>
      <c r="C31" s="36"/>
      <c r="D31" s="226"/>
      <c r="E31" s="36"/>
      <c r="F31" s="27"/>
      <c r="G31" s="20"/>
      <c r="H31" s="20"/>
      <c r="I31" s="21"/>
      <c r="J31" s="204"/>
      <c r="K31" s="124"/>
      <c r="L31" s="21"/>
      <c r="M31" s="123"/>
      <c r="N31" s="124"/>
      <c r="O31" s="21"/>
      <c r="P31" s="21"/>
      <c r="Q31" s="111"/>
      <c r="R31" s="53"/>
      <c r="S31" s="55"/>
      <c r="T31" s="5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s="34" customFormat="1" ht="18" hidden="1" customHeight="1" thickBot="1" x14ac:dyDescent="0.25">
      <c r="A32" s="184"/>
      <c r="B32" s="12"/>
      <c r="C32" s="151"/>
      <c r="D32" s="68"/>
      <c r="E32" s="216"/>
      <c r="F32" s="66"/>
      <c r="G32" s="8"/>
      <c r="H32" s="9"/>
      <c r="I32" s="10"/>
      <c r="J32" s="198"/>
      <c r="K32" s="9"/>
      <c r="L32" s="10"/>
      <c r="M32" s="8"/>
      <c r="N32" s="9"/>
      <c r="O32" s="10"/>
      <c r="P32" s="10"/>
      <c r="Q32" s="109"/>
      <c r="R32" s="55"/>
      <c r="S32" s="55"/>
      <c r="T32" s="53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4" s="35" customFormat="1" ht="26.25" hidden="1" customHeight="1" thickBot="1" x14ac:dyDescent="0.25">
      <c r="A33" s="304"/>
      <c r="B33" s="18"/>
      <c r="C33" s="312"/>
      <c r="D33" s="227"/>
      <c r="E33" s="143"/>
      <c r="F33" s="144"/>
      <c r="G33" s="8"/>
      <c r="H33" s="9"/>
      <c r="I33" s="10"/>
      <c r="J33" s="205"/>
      <c r="K33" s="70"/>
      <c r="L33" s="28"/>
      <c r="M33" s="125"/>
      <c r="N33" s="70"/>
      <c r="O33" s="28"/>
      <c r="P33" s="28"/>
      <c r="Q33" s="109"/>
      <c r="R33" s="53"/>
      <c r="S33" s="53"/>
      <c r="T33" s="53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4" s="37" customFormat="1" ht="18" hidden="1" customHeight="1" thickTop="1" thickBot="1" x14ac:dyDescent="0.25">
      <c r="A34" s="186"/>
      <c r="B34" s="104"/>
      <c r="C34" s="17"/>
      <c r="D34" s="228"/>
      <c r="E34" s="17"/>
      <c r="F34" s="4"/>
      <c r="G34" s="83"/>
      <c r="H34" s="83"/>
      <c r="I34" s="92"/>
      <c r="J34" s="206"/>
      <c r="K34" s="24"/>
      <c r="L34" s="92"/>
      <c r="M34" s="83"/>
      <c r="N34" s="24"/>
      <c r="O34" s="92"/>
      <c r="P34" s="92"/>
      <c r="Q34" s="111"/>
      <c r="R34" s="55"/>
      <c r="S34" s="55"/>
      <c r="T34" s="5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51"/>
      <c r="AH34" s="51"/>
    </row>
    <row r="35" spans="1:34" s="385" customFormat="1" ht="18" hidden="1" customHeight="1" thickTop="1" x14ac:dyDescent="0.2">
      <c r="A35" s="374"/>
      <c r="B35" s="375"/>
      <c r="C35" s="376"/>
      <c r="D35" s="377"/>
      <c r="E35" s="378"/>
      <c r="F35" s="165"/>
      <c r="G35" s="379"/>
      <c r="H35" s="380"/>
      <c r="I35" s="381"/>
      <c r="J35" s="382"/>
      <c r="K35" s="380"/>
      <c r="L35" s="381"/>
      <c r="M35" s="379"/>
      <c r="N35" s="380"/>
      <c r="O35" s="381"/>
      <c r="P35" s="381"/>
      <c r="Q35" s="109"/>
      <c r="R35" s="383"/>
      <c r="S35" s="383"/>
      <c r="T35" s="383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</row>
    <row r="36" spans="1:34" s="385" customFormat="1" ht="18" hidden="1" customHeight="1" x14ac:dyDescent="0.2">
      <c r="A36" s="386"/>
      <c r="B36" s="387"/>
      <c r="C36" s="388"/>
      <c r="D36" s="160"/>
      <c r="E36" s="389"/>
      <c r="F36" s="158"/>
      <c r="G36" s="162"/>
      <c r="H36" s="159"/>
      <c r="I36" s="161"/>
      <c r="J36" s="390"/>
      <c r="K36" s="159"/>
      <c r="L36" s="161"/>
      <c r="M36" s="162"/>
      <c r="N36" s="159"/>
      <c r="O36" s="161"/>
      <c r="P36" s="161"/>
      <c r="Q36" s="109"/>
      <c r="R36" s="383"/>
      <c r="S36" s="383"/>
      <c r="T36" s="383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</row>
    <row r="37" spans="1:34" s="385" customFormat="1" ht="18" hidden="1" customHeight="1" x14ac:dyDescent="0.2">
      <c r="A37" s="386"/>
      <c r="B37" s="387"/>
      <c r="C37" s="388"/>
      <c r="D37" s="160"/>
      <c r="E37" s="389"/>
      <c r="F37" s="158"/>
      <c r="G37" s="162"/>
      <c r="H37" s="159"/>
      <c r="I37" s="161"/>
      <c r="J37" s="390"/>
      <c r="K37" s="159"/>
      <c r="L37" s="161"/>
      <c r="M37" s="162"/>
      <c r="N37" s="159"/>
      <c r="O37" s="161"/>
      <c r="P37" s="161"/>
      <c r="Q37" s="109"/>
      <c r="R37" s="383"/>
      <c r="S37" s="383"/>
      <c r="T37" s="383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</row>
    <row r="38" spans="1:34" s="385" customFormat="1" ht="18" hidden="1" customHeight="1" thickBot="1" x14ac:dyDescent="0.25">
      <c r="A38" s="386"/>
      <c r="B38" s="387"/>
      <c r="C38" s="388"/>
      <c r="D38" s="160"/>
      <c r="E38" s="389"/>
      <c r="F38" s="158"/>
      <c r="G38" s="162"/>
      <c r="H38" s="159"/>
      <c r="I38" s="161"/>
      <c r="J38" s="390"/>
      <c r="K38" s="159"/>
      <c r="L38" s="161"/>
      <c r="M38" s="162"/>
      <c r="N38" s="159"/>
      <c r="O38" s="161"/>
      <c r="P38" s="161"/>
      <c r="Q38" s="109"/>
      <c r="R38" s="383"/>
      <c r="S38" s="383"/>
      <c r="T38" s="383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</row>
    <row r="39" spans="1:34" s="34" customFormat="1" ht="13.5" hidden="1" thickBot="1" x14ac:dyDescent="0.25">
      <c r="A39" s="184"/>
      <c r="B39" s="12"/>
      <c r="C39" s="151"/>
      <c r="D39" s="63"/>
      <c r="E39" s="64"/>
      <c r="F39" s="66"/>
      <c r="G39" s="8"/>
      <c r="H39" s="9"/>
      <c r="I39" s="10"/>
      <c r="J39" s="198"/>
      <c r="K39" s="9"/>
      <c r="L39" s="10"/>
      <c r="M39" s="8"/>
      <c r="N39" s="9"/>
      <c r="O39" s="10"/>
      <c r="P39" s="10"/>
      <c r="Q39" s="109"/>
      <c r="R39" s="53"/>
      <c r="S39" s="53"/>
      <c r="T39" s="53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1:34" s="34" customFormat="1" ht="13.5" hidden="1" thickBot="1" x14ac:dyDescent="0.25">
      <c r="A40" s="184"/>
      <c r="B40" s="12"/>
      <c r="C40" s="151"/>
      <c r="D40" s="63"/>
      <c r="E40" s="64"/>
      <c r="F40" s="66"/>
      <c r="G40" s="8"/>
      <c r="H40" s="9"/>
      <c r="I40" s="10"/>
      <c r="J40" s="198"/>
      <c r="K40" s="9"/>
      <c r="L40" s="10"/>
      <c r="M40" s="8"/>
      <c r="N40" s="9"/>
      <c r="O40" s="10"/>
      <c r="P40" s="10"/>
      <c r="Q40" s="109"/>
      <c r="R40" s="53"/>
      <c r="S40" s="53"/>
      <c r="T40" s="53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4" s="34" customFormat="1" ht="13.5" hidden="1" thickBot="1" x14ac:dyDescent="0.25">
      <c r="A41" s="184"/>
      <c r="B41" s="12"/>
      <c r="C41" s="151"/>
      <c r="D41" s="63"/>
      <c r="E41" s="64"/>
      <c r="F41" s="66"/>
      <c r="G41" s="8"/>
      <c r="H41" s="9"/>
      <c r="I41" s="10"/>
      <c r="J41" s="198"/>
      <c r="K41" s="9"/>
      <c r="L41" s="10"/>
      <c r="M41" s="8"/>
      <c r="N41" s="9"/>
      <c r="O41" s="10"/>
      <c r="P41" s="10"/>
      <c r="Q41" s="109"/>
      <c r="R41" s="53"/>
      <c r="S41" s="53"/>
      <c r="T41" s="53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4" s="34" customFormat="1" ht="13.5" hidden="1" thickBot="1" x14ac:dyDescent="0.25">
      <c r="A42" s="184"/>
      <c r="B42" s="12"/>
      <c r="C42" s="151"/>
      <c r="D42" s="63"/>
      <c r="E42" s="217"/>
      <c r="F42" s="66"/>
      <c r="G42" s="8"/>
      <c r="H42" s="9"/>
      <c r="I42" s="10"/>
      <c r="J42" s="8"/>
      <c r="K42" s="9"/>
      <c r="L42" s="10"/>
      <c r="M42" s="8"/>
      <c r="N42" s="9"/>
      <c r="O42" s="10"/>
      <c r="P42" s="10"/>
      <c r="Q42" s="109"/>
      <c r="R42" s="53"/>
      <c r="S42" s="53"/>
      <c r="T42" s="53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4" s="78" customFormat="1" ht="14.25" hidden="1" thickTop="1" thickBot="1" x14ac:dyDescent="0.25">
      <c r="A43" s="305"/>
      <c r="B43" s="73"/>
      <c r="C43" s="313"/>
      <c r="D43" s="229"/>
      <c r="E43" s="218"/>
      <c r="F43" s="74"/>
      <c r="G43" s="75"/>
      <c r="H43" s="76"/>
      <c r="I43" s="77"/>
      <c r="J43" s="207"/>
      <c r="K43" s="127"/>
      <c r="L43" s="128"/>
      <c r="M43" s="126"/>
      <c r="N43" s="127"/>
      <c r="O43" s="128"/>
      <c r="P43" s="128"/>
      <c r="Q43" s="111"/>
      <c r="R43" s="55"/>
      <c r="S43" s="55"/>
      <c r="T43" s="5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4" s="86" customFormat="1" ht="14.25" hidden="1" thickTop="1" thickBot="1" x14ac:dyDescent="0.25">
      <c r="A44" s="191"/>
      <c r="B44" s="104"/>
      <c r="C44" s="17"/>
      <c r="D44" s="228"/>
      <c r="E44" s="22"/>
      <c r="F44" s="82"/>
      <c r="G44" s="83"/>
      <c r="H44" s="83"/>
      <c r="I44" s="84"/>
      <c r="J44" s="208"/>
      <c r="K44" s="130"/>
      <c r="L44" s="84"/>
      <c r="M44" s="129"/>
      <c r="N44" s="130"/>
      <c r="O44" s="84"/>
      <c r="P44" s="92"/>
      <c r="Q44" s="109"/>
      <c r="R44" s="53"/>
      <c r="S44" s="53"/>
      <c r="T44" s="53"/>
      <c r="U44" s="19"/>
      <c r="V44" s="19"/>
      <c r="W44" s="19"/>
      <c r="X44" s="19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spans="1:34" s="385" customFormat="1" ht="18" hidden="1" customHeight="1" thickTop="1" x14ac:dyDescent="0.2">
      <c r="A45" s="374"/>
      <c r="B45" s="375"/>
      <c r="C45" s="376"/>
      <c r="D45" s="391"/>
      <c r="E45" s="384"/>
      <c r="F45" s="392"/>
      <c r="G45" s="379"/>
      <c r="H45" s="380"/>
      <c r="I45" s="381"/>
      <c r="J45" s="382"/>
      <c r="K45" s="380"/>
      <c r="L45" s="381"/>
      <c r="M45" s="379"/>
      <c r="N45" s="380"/>
      <c r="O45" s="381"/>
      <c r="P45" s="381"/>
      <c r="Q45" s="109"/>
      <c r="R45" s="383"/>
      <c r="S45" s="383"/>
      <c r="T45" s="383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</row>
    <row r="46" spans="1:34" ht="13.5" hidden="1" thickBot="1" x14ac:dyDescent="0.25">
      <c r="A46" s="306"/>
      <c r="B46" s="87"/>
      <c r="C46" s="314"/>
      <c r="D46" s="230"/>
      <c r="E46" s="219"/>
      <c r="F46" s="88"/>
      <c r="G46" s="89"/>
      <c r="H46" s="90"/>
      <c r="I46" s="91"/>
      <c r="J46" s="209"/>
      <c r="K46" s="90"/>
      <c r="L46" s="91"/>
      <c r="M46" s="89"/>
      <c r="N46" s="90"/>
      <c r="O46" s="91"/>
      <c r="P46" s="91"/>
      <c r="Q46" s="109"/>
    </row>
    <row r="47" spans="1:34" s="39" customFormat="1" ht="14.25" hidden="1" thickTop="1" thickBot="1" x14ac:dyDescent="0.25">
      <c r="A47" s="186"/>
      <c r="B47" s="104"/>
      <c r="C47" s="17"/>
      <c r="D47" s="228"/>
      <c r="E47" s="22"/>
      <c r="F47" s="4"/>
      <c r="G47" s="83"/>
      <c r="H47" s="83"/>
      <c r="I47" s="92"/>
      <c r="J47" s="206"/>
      <c r="K47" s="24"/>
      <c r="L47" s="92"/>
      <c r="M47" s="83"/>
      <c r="N47" s="24"/>
      <c r="O47" s="92"/>
      <c r="P47" s="92"/>
      <c r="Q47" s="111"/>
      <c r="R47" s="55"/>
      <c r="S47" s="55"/>
      <c r="T47" s="55"/>
      <c r="U47" s="45"/>
      <c r="V47" s="45"/>
      <c r="W47" s="45"/>
      <c r="X47" s="45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s="248" customFormat="1" ht="27.75" hidden="1" customHeight="1" thickTop="1" x14ac:dyDescent="0.25">
      <c r="A48" s="307"/>
      <c r="B48" s="237"/>
      <c r="C48" s="163"/>
      <c r="D48" s="238"/>
      <c r="E48" s="239"/>
      <c r="F48" s="240"/>
      <c r="G48" s="241"/>
      <c r="H48" s="242"/>
      <c r="I48" s="243"/>
      <c r="J48" s="244"/>
      <c r="K48" s="242"/>
      <c r="L48" s="243"/>
      <c r="M48" s="241"/>
      <c r="N48" s="242"/>
      <c r="O48" s="243"/>
      <c r="P48" s="243"/>
      <c r="Q48" s="245"/>
      <c r="R48" s="246"/>
      <c r="S48" s="246"/>
      <c r="T48" s="246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</row>
    <row r="49" spans="1:34" s="248" customFormat="1" ht="13.5" hidden="1" thickBot="1" x14ac:dyDescent="0.3">
      <c r="A49" s="308"/>
      <c r="B49" s="249"/>
      <c r="C49" s="151"/>
      <c r="D49" s="250"/>
      <c r="E49" s="251"/>
      <c r="F49" s="252"/>
      <c r="G49" s="253"/>
      <c r="H49" s="254"/>
      <c r="I49" s="255"/>
      <c r="J49" s="256"/>
      <c r="K49" s="257"/>
      <c r="L49" s="255"/>
      <c r="M49" s="258"/>
      <c r="N49" s="257"/>
      <c r="O49" s="255"/>
      <c r="P49" s="255"/>
      <c r="Q49" s="245"/>
      <c r="R49" s="246"/>
      <c r="S49" s="246"/>
      <c r="T49" s="246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</row>
    <row r="50" spans="1:34" s="248" customFormat="1" ht="13.5" hidden="1" thickBot="1" x14ac:dyDescent="0.3">
      <c r="A50" s="308"/>
      <c r="B50" s="249"/>
      <c r="C50" s="151"/>
      <c r="D50" s="250"/>
      <c r="E50" s="259"/>
      <c r="F50" s="252"/>
      <c r="G50" s="253"/>
      <c r="H50" s="254"/>
      <c r="I50" s="255"/>
      <c r="J50" s="260"/>
      <c r="K50" s="254"/>
      <c r="L50" s="255"/>
      <c r="M50" s="253"/>
      <c r="N50" s="254"/>
      <c r="O50" s="255"/>
      <c r="P50" s="255"/>
      <c r="Q50" s="245"/>
      <c r="R50" s="246"/>
      <c r="S50" s="246"/>
      <c r="T50" s="246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</row>
    <row r="51" spans="1:34" s="248" customFormat="1" ht="13.5" hidden="1" thickBot="1" x14ac:dyDescent="0.3">
      <c r="A51" s="308"/>
      <c r="B51" s="249"/>
      <c r="C51" s="151"/>
      <c r="D51" s="250"/>
      <c r="E51" s="261"/>
      <c r="F51" s="252"/>
      <c r="G51" s="253"/>
      <c r="H51" s="254"/>
      <c r="I51" s="255"/>
      <c r="J51" s="256"/>
      <c r="K51" s="257"/>
      <c r="L51" s="255"/>
      <c r="M51" s="258"/>
      <c r="N51" s="257"/>
      <c r="O51" s="255"/>
      <c r="P51" s="255"/>
      <c r="Q51" s="245"/>
      <c r="R51" s="246"/>
      <c r="S51" s="246"/>
      <c r="T51" s="246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</row>
    <row r="52" spans="1:34" s="248" customFormat="1" ht="13.5" hidden="1" thickBot="1" x14ac:dyDescent="0.3">
      <c r="A52" s="308"/>
      <c r="B52" s="249"/>
      <c r="C52" s="151"/>
      <c r="D52" s="250"/>
      <c r="E52" s="259"/>
      <c r="F52" s="252"/>
      <c r="G52" s="253"/>
      <c r="H52" s="254"/>
      <c r="I52" s="255"/>
      <c r="J52" s="260"/>
      <c r="K52" s="254"/>
      <c r="L52" s="255"/>
      <c r="M52" s="253"/>
      <c r="N52" s="254"/>
      <c r="O52" s="255"/>
      <c r="P52" s="255"/>
      <c r="Q52" s="245"/>
      <c r="R52" s="246"/>
      <c r="S52" s="246"/>
      <c r="T52" s="246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</row>
    <row r="53" spans="1:34" s="248" customFormat="1" ht="13.5" hidden="1" thickBot="1" x14ac:dyDescent="0.3">
      <c r="A53" s="308"/>
      <c r="B53" s="249"/>
      <c r="C53" s="151"/>
      <c r="D53" s="250"/>
      <c r="E53" s="262"/>
      <c r="F53" s="252"/>
      <c r="G53" s="253"/>
      <c r="H53" s="254"/>
      <c r="I53" s="255"/>
      <c r="J53" s="256"/>
      <c r="K53" s="257"/>
      <c r="L53" s="255"/>
      <c r="M53" s="258"/>
      <c r="N53" s="257"/>
      <c r="O53" s="255"/>
      <c r="P53" s="255"/>
      <c r="Q53" s="245"/>
      <c r="R53" s="246"/>
      <c r="S53" s="246"/>
      <c r="T53" s="246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</row>
    <row r="54" spans="1:34" s="248" customFormat="1" ht="13.5" hidden="1" thickBot="1" x14ac:dyDescent="0.3">
      <c r="A54" s="308"/>
      <c r="B54" s="249"/>
      <c r="C54" s="151"/>
      <c r="D54" s="250"/>
      <c r="E54" s="262"/>
      <c r="F54" s="252"/>
      <c r="G54" s="253"/>
      <c r="H54" s="254"/>
      <c r="I54" s="255"/>
      <c r="J54" s="260"/>
      <c r="K54" s="254"/>
      <c r="L54" s="255"/>
      <c r="M54" s="253"/>
      <c r="N54" s="254"/>
      <c r="O54" s="255"/>
      <c r="P54" s="255"/>
      <c r="Q54" s="245"/>
      <c r="R54" s="246"/>
      <c r="S54" s="246"/>
      <c r="T54" s="246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</row>
    <row r="55" spans="1:34" s="248" customFormat="1" ht="13.5" hidden="1" thickBot="1" x14ac:dyDescent="0.3">
      <c r="A55" s="308"/>
      <c r="B55" s="249"/>
      <c r="C55" s="151"/>
      <c r="D55" s="250"/>
      <c r="E55" s="262"/>
      <c r="F55" s="252"/>
      <c r="G55" s="253"/>
      <c r="H55" s="254"/>
      <c r="I55" s="255"/>
      <c r="J55" s="256"/>
      <c r="K55" s="257"/>
      <c r="L55" s="255"/>
      <c r="M55" s="258"/>
      <c r="N55" s="257"/>
      <c r="O55" s="255"/>
      <c r="P55" s="255"/>
      <c r="Q55" s="245"/>
      <c r="R55" s="246"/>
      <c r="S55" s="246"/>
      <c r="T55" s="246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</row>
    <row r="56" spans="1:34" s="248" customFormat="1" ht="13.5" hidden="1" thickBot="1" x14ac:dyDescent="0.3">
      <c r="A56" s="308"/>
      <c r="B56" s="249"/>
      <c r="C56" s="151"/>
      <c r="D56" s="250"/>
      <c r="E56" s="262"/>
      <c r="F56" s="252"/>
      <c r="G56" s="253"/>
      <c r="H56" s="254"/>
      <c r="I56" s="255"/>
      <c r="J56" s="260"/>
      <c r="K56" s="254"/>
      <c r="L56" s="255"/>
      <c r="M56" s="253"/>
      <c r="N56" s="254"/>
      <c r="O56" s="255"/>
      <c r="P56" s="255"/>
      <c r="Q56" s="245"/>
      <c r="R56" s="246"/>
      <c r="S56" s="246"/>
      <c r="T56" s="246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</row>
    <row r="57" spans="1:34" s="247" customFormat="1" ht="13.5" hidden="1" thickBot="1" x14ac:dyDescent="0.3">
      <c r="A57" s="46"/>
      <c r="B57" s="333"/>
      <c r="C57" s="330"/>
      <c r="D57" s="331"/>
      <c r="E57" s="332"/>
      <c r="G57" s="334"/>
      <c r="H57" s="335"/>
      <c r="I57" s="336"/>
      <c r="J57" s="337"/>
      <c r="K57" s="335"/>
      <c r="L57" s="338"/>
      <c r="M57" s="334"/>
      <c r="N57" s="335"/>
      <c r="O57" s="338"/>
      <c r="P57" s="338"/>
      <c r="Q57" s="245"/>
      <c r="R57" s="246"/>
      <c r="S57" s="246"/>
      <c r="T57" s="246"/>
    </row>
    <row r="58" spans="1:34" s="274" customFormat="1" ht="16.5" hidden="1" customHeight="1" thickTop="1" thickBot="1" x14ac:dyDescent="0.3">
      <c r="A58" s="268"/>
      <c r="B58" s="269"/>
      <c r="C58" s="315"/>
      <c r="D58" s="270"/>
      <c r="E58" s="271"/>
      <c r="F58" s="272"/>
      <c r="G58" s="340"/>
      <c r="H58" s="340"/>
      <c r="I58" s="341"/>
      <c r="J58" s="342"/>
      <c r="K58" s="342"/>
      <c r="L58" s="341"/>
      <c r="M58" s="340"/>
      <c r="N58" s="342"/>
      <c r="O58" s="341"/>
      <c r="P58" s="341"/>
      <c r="Q58" s="343"/>
      <c r="R58" s="344"/>
      <c r="S58" s="344"/>
      <c r="T58" s="344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</row>
    <row r="59" spans="1:34" s="248" customFormat="1" ht="13.5" hidden="1" thickBot="1" x14ac:dyDescent="0.3">
      <c r="A59" s="307"/>
      <c r="B59" s="237"/>
      <c r="C59" s="163"/>
      <c r="D59" s="238"/>
      <c r="E59" s="339"/>
      <c r="F59" s="240"/>
      <c r="G59" s="241"/>
      <c r="H59" s="242"/>
      <c r="I59" s="243"/>
      <c r="J59" s="241"/>
      <c r="K59" s="242"/>
      <c r="L59" s="243"/>
      <c r="M59" s="241"/>
      <c r="N59" s="242"/>
      <c r="O59" s="243"/>
      <c r="P59" s="243"/>
      <c r="Q59" s="245"/>
      <c r="R59" s="246"/>
      <c r="S59" s="246"/>
      <c r="T59" s="246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1:34" s="248" customFormat="1" ht="27.75" hidden="1" customHeight="1" x14ac:dyDescent="0.25">
      <c r="A60" s="308"/>
      <c r="B60" s="249"/>
      <c r="C60" s="151"/>
      <c r="D60" s="250"/>
      <c r="E60" s="262"/>
      <c r="F60" s="252"/>
      <c r="G60" s="253"/>
      <c r="H60" s="254"/>
      <c r="I60" s="255"/>
      <c r="J60" s="253"/>
      <c r="K60" s="254"/>
      <c r="L60" s="255"/>
      <c r="M60" s="253"/>
      <c r="N60" s="254"/>
      <c r="O60" s="255"/>
      <c r="P60" s="255"/>
      <c r="Q60" s="245"/>
      <c r="R60" s="246"/>
      <c r="S60" s="246"/>
      <c r="T60" s="246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</row>
    <row r="61" spans="1:34" s="264" customFormat="1" ht="13.5" hidden="1" thickBot="1" x14ac:dyDescent="0.3">
      <c r="A61" s="309"/>
      <c r="B61" s="275"/>
      <c r="C61" s="312"/>
      <c r="D61" s="276"/>
      <c r="E61" s="327"/>
      <c r="F61" s="277"/>
      <c r="G61" s="265"/>
      <c r="H61" s="266"/>
      <c r="I61" s="267"/>
      <c r="J61" s="265"/>
      <c r="K61" s="266"/>
      <c r="L61" s="267"/>
      <c r="M61" s="265"/>
      <c r="N61" s="266"/>
      <c r="O61" s="267"/>
      <c r="P61" s="267"/>
      <c r="Q61" s="328"/>
      <c r="R61" s="329"/>
      <c r="S61" s="329"/>
      <c r="T61" s="329"/>
    </row>
    <row r="62" spans="1:34" s="248" customFormat="1" ht="18" hidden="1" customHeight="1" x14ac:dyDescent="0.25">
      <c r="A62" s="307"/>
      <c r="B62" s="237"/>
      <c r="C62" s="163" t="s">
        <v>9</v>
      </c>
      <c r="D62" s="238" t="s">
        <v>26</v>
      </c>
      <c r="E62" s="325"/>
      <c r="F62" s="240" t="s">
        <v>25</v>
      </c>
      <c r="G62" s="241"/>
      <c r="H62" s="242"/>
      <c r="I62" s="243">
        <f>G62+H62</f>
        <v>0</v>
      </c>
      <c r="J62" s="241"/>
      <c r="K62" s="326"/>
      <c r="L62" s="243">
        <f>J62+K62</f>
        <v>0</v>
      </c>
      <c r="M62" s="241">
        <f t="shared" ref="M62:N64" si="3">G62+J62</f>
        <v>0</v>
      </c>
      <c r="N62" s="326">
        <f t="shared" si="3"/>
        <v>0</v>
      </c>
      <c r="O62" s="243">
        <f>M62+N62</f>
        <v>0</v>
      </c>
      <c r="P62" s="243"/>
      <c r="Q62" s="245"/>
      <c r="R62" s="246"/>
      <c r="S62" s="246"/>
      <c r="T62" s="246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</row>
    <row r="63" spans="1:34" s="248" customFormat="1" ht="18" hidden="1" customHeight="1" thickBot="1" x14ac:dyDescent="0.3">
      <c r="A63" s="309"/>
      <c r="B63" s="275"/>
      <c r="C63" s="312" t="s">
        <v>9</v>
      </c>
      <c r="D63" s="276" t="s">
        <v>26</v>
      </c>
      <c r="E63" s="263"/>
      <c r="F63" s="277" t="s">
        <v>25</v>
      </c>
      <c r="G63" s="265"/>
      <c r="H63" s="266"/>
      <c r="I63" s="267">
        <f>G63+H63</f>
        <v>0</v>
      </c>
      <c r="J63" s="265"/>
      <c r="K63" s="278"/>
      <c r="L63" s="267">
        <f>J63+K63</f>
        <v>0</v>
      </c>
      <c r="M63" s="265">
        <f t="shared" si="3"/>
        <v>0</v>
      </c>
      <c r="N63" s="278">
        <f t="shared" si="3"/>
        <v>0</v>
      </c>
      <c r="O63" s="267">
        <f>M63+N63</f>
        <v>0</v>
      </c>
      <c r="P63" s="267"/>
      <c r="Q63" s="245"/>
      <c r="R63" s="246"/>
      <c r="S63" s="246"/>
      <c r="T63" s="246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</row>
    <row r="64" spans="1:34" s="39" customFormat="1" ht="15.95" customHeight="1" thickTop="1" thickBot="1" x14ac:dyDescent="0.25">
      <c r="A64" s="310"/>
      <c r="B64" s="192">
        <f>B30+B28</f>
        <v>0</v>
      </c>
      <c r="C64" s="316"/>
      <c r="D64" s="231"/>
      <c r="E64" s="220" t="s">
        <v>122</v>
      </c>
      <c r="F64" s="193"/>
      <c r="G64" s="194">
        <f>G12</f>
        <v>671794</v>
      </c>
      <c r="H64" s="194">
        <f>H13</f>
        <v>2792890</v>
      </c>
      <c r="I64" s="195">
        <f>G64+H64</f>
        <v>3464684</v>
      </c>
      <c r="J64" s="196">
        <f>J28+J30</f>
        <v>0</v>
      </c>
      <c r="K64" s="196">
        <f>K28+K30</f>
        <v>0</v>
      </c>
      <c r="L64" s="195">
        <f>J64+K64</f>
        <v>0</v>
      </c>
      <c r="M64" s="194">
        <f t="shared" si="3"/>
        <v>671794</v>
      </c>
      <c r="N64" s="196">
        <f t="shared" si="3"/>
        <v>2792890</v>
      </c>
      <c r="O64" s="195">
        <f>O28+O30</f>
        <v>0</v>
      </c>
      <c r="P64" s="195">
        <f>P28+P30</f>
        <v>0</v>
      </c>
      <c r="Q64" s="111"/>
      <c r="R64" s="55"/>
      <c r="S64" s="55"/>
      <c r="T64" s="5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38"/>
      <c r="AH64" s="38"/>
    </row>
    <row r="65" spans="5:17" ht="13.5" thickTop="1" x14ac:dyDescent="0.2">
      <c r="O65" s="178"/>
      <c r="P65" s="178"/>
      <c r="Q65" s="19"/>
    </row>
    <row r="66" spans="5:17" x14ac:dyDescent="0.2">
      <c r="E66" s="56">
        <f>G66-G28</f>
        <v>0</v>
      </c>
      <c r="G66" s="52"/>
      <c r="H66" s="52"/>
      <c r="L66" s="52"/>
      <c r="O66" s="114">
        <v>80000000</v>
      </c>
      <c r="P66" s="179"/>
      <c r="Q66" s="19"/>
    </row>
    <row r="67" spans="5:17" x14ac:dyDescent="0.2">
      <c r="G67" s="52"/>
      <c r="H67" s="52"/>
      <c r="I67" s="52"/>
      <c r="L67" s="52"/>
      <c r="O67" s="114">
        <f>O66-O64</f>
        <v>80000000</v>
      </c>
      <c r="P67" s="114"/>
      <c r="Q67" s="19"/>
    </row>
    <row r="68" spans="5:17" x14ac:dyDescent="0.2">
      <c r="G68" s="52"/>
      <c r="H68" s="52"/>
      <c r="L68" s="52"/>
      <c r="O68" s="114"/>
      <c r="P68" s="180"/>
      <c r="Q68" s="19"/>
    </row>
    <row r="69" spans="5:17" x14ac:dyDescent="0.2">
      <c r="H69" s="52"/>
      <c r="L69" s="52"/>
      <c r="O69" s="114"/>
      <c r="P69" s="180"/>
      <c r="Q69" s="19"/>
    </row>
    <row r="70" spans="5:17" x14ac:dyDescent="0.2">
      <c r="L70" s="52"/>
      <c r="O70" s="393" t="s">
        <v>88</v>
      </c>
      <c r="P70" s="394" t="s">
        <v>89</v>
      </c>
      <c r="Q70" s="19"/>
    </row>
    <row r="71" spans="5:17" x14ac:dyDescent="0.2">
      <c r="L71" s="52"/>
      <c r="N71" s="32" t="s">
        <v>90</v>
      </c>
      <c r="O71" s="114">
        <v>43300000</v>
      </c>
      <c r="P71" s="114">
        <f>I64</f>
        <v>3464684</v>
      </c>
      <c r="Q71" s="53">
        <v>44000000</v>
      </c>
    </row>
    <row r="72" spans="5:17" ht="13.5" thickBot="1" x14ac:dyDescent="0.25">
      <c r="L72" s="52"/>
      <c r="N72" s="302" t="s">
        <v>91</v>
      </c>
      <c r="O72" s="395">
        <v>36700000</v>
      </c>
      <c r="P72" s="395">
        <f>L64</f>
        <v>0</v>
      </c>
      <c r="Q72" s="396">
        <f>O73-Q71</f>
        <v>36000000</v>
      </c>
    </row>
    <row r="73" spans="5:17" ht="14.25" thickTop="1" thickBot="1" x14ac:dyDescent="0.25">
      <c r="L73" s="52"/>
      <c r="M73" s="52"/>
      <c r="N73" s="32" t="s">
        <v>34</v>
      </c>
      <c r="O73" s="114">
        <f>SUM(O71:O72)</f>
        <v>80000000</v>
      </c>
      <c r="P73" s="397">
        <v>8699596.6600000001</v>
      </c>
      <c r="Q73" s="53">
        <f>SUM(Q71:Q72)</f>
        <v>80000000</v>
      </c>
    </row>
    <row r="74" spans="5:17" ht="13.5" thickTop="1" x14ac:dyDescent="0.2">
      <c r="L74" s="52"/>
      <c r="O74" s="114"/>
      <c r="P74" s="393">
        <f>SUM(P71:P73)</f>
        <v>12164280.66</v>
      </c>
      <c r="Q74" s="53"/>
    </row>
    <row r="75" spans="5:17" x14ac:dyDescent="0.2">
      <c r="L75" s="52"/>
      <c r="O75" s="114"/>
      <c r="P75" s="180"/>
      <c r="Q75" s="19"/>
    </row>
    <row r="76" spans="5:17" x14ac:dyDescent="0.2">
      <c r="L76" s="52"/>
      <c r="O76" s="114"/>
      <c r="P76" s="180"/>
      <c r="Q76" s="19"/>
    </row>
    <row r="77" spans="5:17" x14ac:dyDescent="0.2">
      <c r="L77" s="138"/>
      <c r="O77" s="114"/>
      <c r="P77" s="180"/>
      <c r="Q77" s="19"/>
    </row>
    <row r="78" spans="5:17" x14ac:dyDescent="0.2">
      <c r="O78" s="114"/>
      <c r="P78" s="180"/>
      <c r="Q78" s="19"/>
    </row>
    <row r="79" spans="5:17" x14ac:dyDescent="0.2">
      <c r="O79" s="114"/>
      <c r="P79" s="180"/>
      <c r="Q79" s="19"/>
    </row>
    <row r="80" spans="5:17" x14ac:dyDescent="0.2">
      <c r="O80" s="114"/>
      <c r="P80" s="180"/>
      <c r="Q80" s="19"/>
    </row>
    <row r="81" spans="14:17" x14ac:dyDescent="0.2">
      <c r="O81" s="114"/>
      <c r="P81" s="180"/>
      <c r="Q81" s="19"/>
    </row>
    <row r="82" spans="14:17" x14ac:dyDescent="0.2">
      <c r="N82" s="52">
        <f>O64-P64</f>
        <v>0</v>
      </c>
      <c r="O82" s="114"/>
      <c r="P82" s="180"/>
      <c r="Q82" s="19"/>
    </row>
    <row r="83" spans="14:17" x14ac:dyDescent="0.2">
      <c r="O83" s="114"/>
      <c r="P83" s="180"/>
      <c r="Q83" s="19"/>
    </row>
    <row r="84" spans="14:17" x14ac:dyDescent="0.2">
      <c r="O84" s="114"/>
      <c r="P84" s="180"/>
      <c r="Q84" s="19"/>
    </row>
    <row r="85" spans="14:17" x14ac:dyDescent="0.2">
      <c r="O85" s="114"/>
      <c r="P85" s="180"/>
      <c r="Q85" s="19"/>
    </row>
    <row r="86" spans="14:17" x14ac:dyDescent="0.2">
      <c r="O86" s="114"/>
      <c r="P86" s="180"/>
      <c r="Q86" s="19"/>
    </row>
    <row r="87" spans="14:17" x14ac:dyDescent="0.2">
      <c r="O87" s="180"/>
      <c r="P87" s="180"/>
      <c r="Q87" s="19"/>
    </row>
    <row r="88" spans="14:17" x14ac:dyDescent="0.2">
      <c r="O88" s="180"/>
      <c r="P88" s="180"/>
      <c r="Q88" s="19"/>
    </row>
    <row r="89" spans="14:17" x14ac:dyDescent="0.2">
      <c r="N89" s="32">
        <v>71169483.329999998</v>
      </c>
      <c r="O89" s="180"/>
      <c r="P89" s="180"/>
      <c r="Q89" s="19"/>
    </row>
    <row r="90" spans="14:17" x14ac:dyDescent="0.2">
      <c r="N90" s="32">
        <v>8699596.6600000001</v>
      </c>
      <c r="O90" s="180"/>
      <c r="P90" s="180"/>
      <c r="Q90" s="19"/>
    </row>
    <row r="91" spans="14:17" x14ac:dyDescent="0.2">
      <c r="N91" s="32">
        <f>SUM(N89:N90)</f>
        <v>79869079.989999995</v>
      </c>
      <c r="O91" s="180"/>
      <c r="P91" s="180"/>
      <c r="Q91" s="19"/>
    </row>
    <row r="92" spans="14:17" x14ac:dyDescent="0.2">
      <c r="O92" s="180"/>
      <c r="P92" s="180"/>
      <c r="Q92" s="19"/>
    </row>
    <row r="93" spans="14:17" x14ac:dyDescent="0.2">
      <c r="O93" s="180"/>
      <c r="P93" s="180"/>
      <c r="Q93" s="19"/>
    </row>
    <row r="94" spans="14:17" x14ac:dyDescent="0.2">
      <c r="O94" s="180"/>
      <c r="P94" s="180"/>
      <c r="Q94" s="19"/>
    </row>
    <row r="95" spans="14:17" x14ac:dyDescent="0.2">
      <c r="O95" s="180"/>
      <c r="P95" s="180"/>
      <c r="Q95" s="19"/>
    </row>
    <row r="96" spans="14:17" x14ac:dyDescent="0.2">
      <c r="O96" s="180"/>
      <c r="P96" s="180"/>
      <c r="Q96" s="19"/>
    </row>
    <row r="97" spans="15:17" x14ac:dyDescent="0.2">
      <c r="O97" s="180"/>
      <c r="P97" s="180"/>
      <c r="Q97" s="19"/>
    </row>
    <row r="98" spans="15:17" x14ac:dyDescent="0.2">
      <c r="O98" s="180"/>
      <c r="P98" s="180"/>
      <c r="Q98" s="19"/>
    </row>
    <row r="99" spans="15:17" x14ac:dyDescent="0.2">
      <c r="O99" s="180"/>
      <c r="P99" s="180"/>
      <c r="Q99" s="19"/>
    </row>
    <row r="100" spans="15:17" x14ac:dyDescent="0.2">
      <c r="O100" s="180"/>
      <c r="P100" s="180"/>
      <c r="Q100" s="19"/>
    </row>
    <row r="101" spans="15:17" x14ac:dyDescent="0.2">
      <c r="O101" s="180"/>
      <c r="P101" s="180"/>
      <c r="Q101" s="19"/>
    </row>
    <row r="102" spans="15:17" x14ac:dyDescent="0.2">
      <c r="O102" s="180"/>
      <c r="P102" s="180"/>
      <c r="Q102" s="19"/>
    </row>
    <row r="103" spans="15:17" x14ac:dyDescent="0.2">
      <c r="O103" s="180"/>
      <c r="P103" s="180"/>
      <c r="Q103" s="19"/>
    </row>
    <row r="104" spans="15:17" x14ac:dyDescent="0.2">
      <c r="O104" s="180"/>
      <c r="P104" s="180"/>
      <c r="Q104" s="19"/>
    </row>
    <row r="105" spans="15:17" x14ac:dyDescent="0.2">
      <c r="O105" s="180"/>
      <c r="P105" s="180"/>
      <c r="Q105" s="19"/>
    </row>
    <row r="106" spans="15:17" x14ac:dyDescent="0.2">
      <c r="O106" s="180"/>
      <c r="P106" s="180"/>
      <c r="Q106" s="19"/>
    </row>
    <row r="107" spans="15:17" x14ac:dyDescent="0.2">
      <c r="O107" s="180"/>
      <c r="P107" s="180"/>
      <c r="Q107" s="19"/>
    </row>
    <row r="108" spans="15:17" x14ac:dyDescent="0.2">
      <c r="O108" s="180"/>
      <c r="P108" s="180"/>
      <c r="Q108" s="19"/>
    </row>
    <row r="109" spans="15:17" x14ac:dyDescent="0.2">
      <c r="O109" s="180"/>
      <c r="P109" s="180"/>
      <c r="Q109" s="19"/>
    </row>
    <row r="110" spans="15:17" x14ac:dyDescent="0.2">
      <c r="O110" s="180"/>
      <c r="P110" s="180"/>
      <c r="Q110" s="19"/>
    </row>
    <row r="111" spans="15:17" x14ac:dyDescent="0.2">
      <c r="O111" s="180"/>
      <c r="P111" s="180"/>
      <c r="Q111" s="19"/>
    </row>
    <row r="112" spans="15:17" x14ac:dyDescent="0.2">
      <c r="O112" s="180"/>
      <c r="P112" s="180"/>
      <c r="Q112" s="19"/>
    </row>
    <row r="113" spans="15:17" x14ac:dyDescent="0.2">
      <c r="O113" s="180"/>
      <c r="P113" s="180"/>
      <c r="Q113" s="19"/>
    </row>
    <row r="114" spans="15:17" x14ac:dyDescent="0.2">
      <c r="O114" s="180"/>
      <c r="P114" s="180"/>
      <c r="Q114" s="19"/>
    </row>
    <row r="115" spans="15:17" x14ac:dyDescent="0.2">
      <c r="O115" s="180"/>
      <c r="P115" s="180"/>
      <c r="Q115" s="19"/>
    </row>
    <row r="116" spans="15:17" x14ac:dyDescent="0.2">
      <c r="O116" s="180"/>
      <c r="P116" s="180"/>
      <c r="Q116" s="19"/>
    </row>
    <row r="117" spans="15:17" x14ac:dyDescent="0.2">
      <c r="O117" s="180"/>
      <c r="P117" s="180"/>
      <c r="Q117" s="19"/>
    </row>
    <row r="118" spans="15:17" x14ac:dyDescent="0.2">
      <c r="O118" s="180"/>
      <c r="P118" s="180"/>
      <c r="Q118" s="19"/>
    </row>
    <row r="119" spans="15:17" x14ac:dyDescent="0.2">
      <c r="O119" s="180"/>
      <c r="P119" s="180"/>
      <c r="Q119" s="19"/>
    </row>
    <row r="120" spans="15:17" x14ac:dyDescent="0.2">
      <c r="O120" s="180"/>
      <c r="P120" s="180"/>
      <c r="Q120" s="19"/>
    </row>
    <row r="121" spans="15:17" x14ac:dyDescent="0.2">
      <c r="O121" s="180"/>
      <c r="P121" s="180"/>
      <c r="Q121" s="19"/>
    </row>
    <row r="122" spans="15:17" x14ac:dyDescent="0.2">
      <c r="O122" s="180"/>
      <c r="P122" s="180"/>
      <c r="Q122" s="19"/>
    </row>
    <row r="123" spans="15:17" x14ac:dyDescent="0.2">
      <c r="O123" s="180"/>
      <c r="P123" s="180"/>
      <c r="Q123" s="19"/>
    </row>
    <row r="124" spans="15:17" x14ac:dyDescent="0.2">
      <c r="O124" s="180"/>
      <c r="P124" s="180"/>
      <c r="Q124" s="19"/>
    </row>
    <row r="125" spans="15:17" x14ac:dyDescent="0.2">
      <c r="O125" s="180"/>
      <c r="P125" s="180"/>
      <c r="Q125" s="19"/>
    </row>
    <row r="126" spans="15:17" x14ac:dyDescent="0.2">
      <c r="O126" s="180"/>
      <c r="P126" s="180"/>
      <c r="Q126" s="19"/>
    </row>
    <row r="127" spans="15:17" x14ac:dyDescent="0.2">
      <c r="O127" s="180"/>
      <c r="P127" s="180"/>
      <c r="Q127" s="19"/>
    </row>
    <row r="128" spans="15:17" x14ac:dyDescent="0.2">
      <c r="O128" s="180"/>
      <c r="P128" s="180"/>
      <c r="Q128" s="19"/>
    </row>
    <row r="129" spans="15:17" x14ac:dyDescent="0.2">
      <c r="O129" s="180"/>
      <c r="P129" s="180"/>
      <c r="Q129" s="19"/>
    </row>
    <row r="130" spans="15:17" x14ac:dyDescent="0.2">
      <c r="O130" s="180"/>
      <c r="P130" s="180"/>
      <c r="Q130" s="19"/>
    </row>
    <row r="131" spans="15:17" x14ac:dyDescent="0.2">
      <c r="O131" s="180"/>
      <c r="P131" s="180"/>
      <c r="Q131" s="19"/>
    </row>
    <row r="132" spans="15:17" x14ac:dyDescent="0.2">
      <c r="O132" s="180"/>
      <c r="P132" s="180"/>
      <c r="Q132" s="19"/>
    </row>
    <row r="133" spans="15:17" x14ac:dyDescent="0.2">
      <c r="O133" s="180"/>
      <c r="P133" s="180"/>
      <c r="Q133" s="19"/>
    </row>
    <row r="134" spans="15:17" x14ac:dyDescent="0.2">
      <c r="O134" s="180"/>
      <c r="P134" s="180"/>
      <c r="Q134" s="19"/>
    </row>
    <row r="135" spans="15:17" x14ac:dyDescent="0.2">
      <c r="O135" s="180"/>
      <c r="P135" s="180"/>
      <c r="Q135" s="19"/>
    </row>
  </sheetData>
  <mergeCells count="10">
    <mergeCell ref="A2:O2"/>
    <mergeCell ref="A4:A6"/>
    <mergeCell ref="B4:B6"/>
    <mergeCell ref="C4:C5"/>
    <mergeCell ref="D4:D6"/>
    <mergeCell ref="E4:E6"/>
    <mergeCell ref="F4:F5"/>
    <mergeCell ref="G4:I4"/>
    <mergeCell ref="J4:L4"/>
    <mergeCell ref="M4:O4"/>
  </mergeCells>
  <pageMargins left="0.17" right="0.28999999999999998" top="0.17" bottom="0.24" header="0.3" footer="0.3"/>
  <pageSetup paperSize="9" scale="7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4"/>
  <sheetViews>
    <sheetView showZeros="0" zoomScale="80" zoomScaleNormal="80" workbookViewId="0">
      <selection activeCell="E76" sqref="E76"/>
    </sheetView>
  </sheetViews>
  <sheetFormatPr defaultRowHeight="12.75" x14ac:dyDescent="0.2"/>
  <cols>
    <col min="1" max="1" width="9.85546875" style="103" customWidth="1"/>
    <col min="2" max="2" width="4.85546875" style="7" hidden="1" customWidth="1"/>
    <col min="3" max="3" width="21.85546875" style="7" hidden="1" customWidth="1"/>
    <col min="4" max="4" width="24.28515625" style="7" customWidth="1"/>
    <col min="5" max="5" width="90.85546875" style="7" bestFit="1" customWidth="1"/>
    <col min="6" max="6" width="69.28515625" style="7" hidden="1" customWidth="1"/>
    <col min="7" max="7" width="21.42578125" style="32" bestFit="1" customWidth="1"/>
    <col min="8" max="8" width="18.42578125" style="32" bestFit="1" customWidth="1"/>
    <col min="9" max="9" width="17.85546875" style="32" bestFit="1" customWidth="1"/>
    <col min="10" max="10" width="21.42578125" style="32" hidden="1" customWidth="1"/>
    <col min="11" max="11" width="18.42578125" style="32" hidden="1" customWidth="1"/>
    <col min="12" max="12" width="20.140625" style="32" hidden="1" customWidth="1"/>
    <col min="13" max="13" width="21.42578125" style="32" hidden="1" customWidth="1"/>
    <col min="14" max="15" width="20.140625" style="32" hidden="1" customWidth="1"/>
    <col min="16" max="16" width="22.28515625" style="32" hidden="1" customWidth="1"/>
    <col min="17" max="17" width="16" style="44" hidden="1" customWidth="1"/>
    <col min="18" max="18" width="17.85546875" style="53" bestFit="1" customWidth="1"/>
    <col min="19" max="19" width="17.42578125" style="53" bestFit="1" customWidth="1"/>
    <col min="20" max="20" width="14.85546875" style="53" bestFit="1" customWidth="1"/>
    <col min="21" max="32" width="9.140625" style="19"/>
    <col min="33" max="34" width="9.140625" style="34"/>
    <col min="35" max="16384" width="9.140625" style="7"/>
  </cols>
  <sheetData>
    <row r="1" spans="1:34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9"/>
    </row>
    <row r="2" spans="1:34" ht="32.25" customHeight="1" x14ac:dyDescent="0.25">
      <c r="A2" s="986" t="s">
        <v>112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300"/>
      <c r="Q2" s="19"/>
    </row>
    <row r="3" spans="1:34" ht="13.5" thickBot="1" x14ac:dyDescent="0.25">
      <c r="A3" s="301"/>
      <c r="B3" s="33"/>
      <c r="C3" s="33"/>
      <c r="D3" s="33"/>
      <c r="E3" s="33"/>
      <c r="F3" s="33"/>
      <c r="G3" s="180"/>
      <c r="H3" s="180"/>
      <c r="I3" s="180"/>
      <c r="J3" s="302"/>
      <c r="K3" s="302"/>
      <c r="L3" s="302"/>
      <c r="M3" s="302"/>
      <c r="N3" s="302"/>
      <c r="O3" s="302"/>
      <c r="P3" s="302"/>
      <c r="Q3" s="19"/>
    </row>
    <row r="4" spans="1:34" s="148" customFormat="1" ht="33" customHeight="1" thickTop="1" x14ac:dyDescent="0.25">
      <c r="A4" s="988" t="s">
        <v>84</v>
      </c>
      <c r="B4" s="991" t="s">
        <v>79</v>
      </c>
      <c r="C4" s="994" t="s">
        <v>0</v>
      </c>
      <c r="D4" s="996" t="s">
        <v>114</v>
      </c>
      <c r="E4" s="999" t="s">
        <v>37</v>
      </c>
      <c r="F4" s="1002" t="s">
        <v>1</v>
      </c>
      <c r="G4" s="1009"/>
      <c r="H4" s="1010"/>
      <c r="I4" s="1011"/>
      <c r="J4" s="1012" t="s">
        <v>68</v>
      </c>
      <c r="K4" s="1007"/>
      <c r="L4" s="1008"/>
      <c r="M4" s="1006" t="s">
        <v>69</v>
      </c>
      <c r="N4" s="1007"/>
      <c r="O4" s="1008"/>
      <c r="P4" s="321" t="s">
        <v>86</v>
      </c>
      <c r="Q4" s="46"/>
      <c r="R4" s="54"/>
      <c r="S4" s="54"/>
      <c r="T4" s="54"/>
      <c r="U4" s="47"/>
      <c r="V4" s="47"/>
      <c r="W4" s="47"/>
      <c r="X4" s="47"/>
    </row>
    <row r="5" spans="1:34" s="48" customFormat="1" ht="23.25" customHeight="1" thickBot="1" x14ac:dyDescent="0.3">
      <c r="A5" s="989"/>
      <c r="B5" s="992"/>
      <c r="C5" s="995"/>
      <c r="D5" s="997"/>
      <c r="E5" s="1000"/>
      <c r="F5" s="1003"/>
      <c r="G5" s="133" t="s">
        <v>113</v>
      </c>
      <c r="H5" s="134" t="s">
        <v>117</v>
      </c>
      <c r="I5" s="135" t="s">
        <v>34</v>
      </c>
      <c r="J5" s="133" t="s">
        <v>81</v>
      </c>
      <c r="K5" s="133" t="s">
        <v>9</v>
      </c>
      <c r="L5" s="135" t="s">
        <v>34</v>
      </c>
      <c r="M5" s="137" t="s">
        <v>81</v>
      </c>
      <c r="N5" s="133" t="s">
        <v>9</v>
      </c>
      <c r="O5" s="135" t="s">
        <v>34</v>
      </c>
      <c r="P5" s="135" t="s">
        <v>85</v>
      </c>
      <c r="Q5" s="46"/>
      <c r="R5" s="54"/>
      <c r="S5" s="54"/>
      <c r="T5" s="54"/>
      <c r="U5" s="47"/>
      <c r="V5" s="47"/>
      <c r="W5" s="47"/>
      <c r="X5" s="47"/>
    </row>
    <row r="6" spans="1:34" s="47" customFormat="1" ht="15.75" customHeight="1" thickBot="1" x14ac:dyDescent="0.3">
      <c r="A6" s="990"/>
      <c r="B6" s="993"/>
      <c r="C6" s="289"/>
      <c r="D6" s="998"/>
      <c r="E6" s="1001"/>
      <c r="G6" s="290">
        <v>4632</v>
      </c>
      <c r="H6" s="291">
        <v>4631</v>
      </c>
      <c r="I6" s="292"/>
      <c r="J6" s="291">
        <v>4632</v>
      </c>
      <c r="K6" s="290">
        <v>4632</v>
      </c>
      <c r="L6" s="292"/>
      <c r="M6" s="293"/>
      <c r="N6" s="290"/>
      <c r="O6" s="292"/>
      <c r="P6" s="292"/>
      <c r="Q6" s="46"/>
      <c r="R6" s="54"/>
      <c r="S6" s="54"/>
      <c r="T6" s="54"/>
    </row>
    <row r="7" spans="1:34" s="295" customFormat="1" ht="12.75" customHeight="1" thickTop="1" thickBot="1" x14ac:dyDescent="0.3">
      <c r="A7" s="233"/>
      <c r="B7" s="317"/>
      <c r="C7" s="234"/>
      <c r="D7" s="294">
        <v>1</v>
      </c>
      <c r="E7" s="235">
        <v>2</v>
      </c>
      <c r="G7" s="296">
        <v>3</v>
      </c>
      <c r="H7" s="297">
        <v>4</v>
      </c>
      <c r="I7" s="294" t="s">
        <v>70</v>
      </c>
      <c r="J7" s="297">
        <v>6</v>
      </c>
      <c r="K7" s="296">
        <v>7</v>
      </c>
      <c r="L7" s="294" t="s">
        <v>71</v>
      </c>
      <c r="M7" s="298" t="s">
        <v>72</v>
      </c>
      <c r="N7" s="296" t="s">
        <v>73</v>
      </c>
      <c r="O7" s="294" t="s">
        <v>74</v>
      </c>
      <c r="P7" s="294"/>
      <c r="Q7" s="46"/>
      <c r="R7" s="54"/>
      <c r="S7" s="54"/>
      <c r="T7" s="54"/>
      <c r="U7" s="47"/>
      <c r="V7" s="47"/>
      <c r="W7" s="47"/>
    </row>
    <row r="8" spans="1:34" s="48" customFormat="1" ht="18.75" customHeight="1" thickTop="1" thickBot="1" x14ac:dyDescent="0.3">
      <c r="A8" s="181"/>
      <c r="B8" s="156"/>
      <c r="C8" s="136"/>
      <c r="D8" s="139"/>
      <c r="E8" s="236" t="s">
        <v>95</v>
      </c>
      <c r="G8" s="133"/>
      <c r="H8" s="134"/>
      <c r="I8" s="135"/>
      <c r="J8" s="134"/>
      <c r="K8" s="133"/>
      <c r="L8" s="135"/>
      <c r="M8" s="137"/>
      <c r="N8" s="133"/>
      <c r="O8" s="135"/>
      <c r="P8" s="135"/>
      <c r="Q8" s="46"/>
      <c r="R8" s="54"/>
      <c r="S8" s="54"/>
      <c r="T8" s="54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4" s="102" customFormat="1" ht="16.5" thickTop="1" thickBot="1" x14ac:dyDescent="0.25">
      <c r="A9" s="182" t="s">
        <v>54</v>
      </c>
      <c r="B9" s="96">
        <v>14</v>
      </c>
      <c r="C9" s="149"/>
      <c r="D9" s="221"/>
      <c r="E9" s="210" t="s">
        <v>82</v>
      </c>
      <c r="F9" s="97" t="s">
        <v>35</v>
      </c>
      <c r="G9" s="95">
        <f>G13</f>
        <v>1904520</v>
      </c>
      <c r="H9" s="95">
        <f>SUM(H10:H22)</f>
        <v>246974</v>
      </c>
      <c r="I9" s="98">
        <f>G9+H9</f>
        <v>2151494</v>
      </c>
      <c r="J9" s="95">
        <f>SUM(J10:J22)</f>
        <v>1904520</v>
      </c>
      <c r="K9" s="95">
        <f>SUM(K10:K22)</f>
        <v>0</v>
      </c>
      <c r="L9" s="107">
        <f t="shared" ref="L9:L14" si="0">J9+K9</f>
        <v>1904520</v>
      </c>
      <c r="M9" s="115">
        <f t="shared" ref="M9:N14" si="1">G9+J9</f>
        <v>3809040</v>
      </c>
      <c r="N9" s="95">
        <f t="shared" si="1"/>
        <v>246974</v>
      </c>
      <c r="O9" s="107">
        <f t="shared" ref="O9:O14" si="2">M9+N9</f>
        <v>4056014</v>
      </c>
      <c r="P9" s="107">
        <f>SUM(P10:P25)</f>
        <v>-447790</v>
      </c>
      <c r="Q9" s="108"/>
      <c r="R9" s="99"/>
      <c r="S9" s="99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01"/>
    </row>
    <row r="10" spans="1:34" s="34" customFormat="1" ht="35.25" customHeight="1" thickTop="1" x14ac:dyDescent="0.2">
      <c r="A10" s="183"/>
      <c r="B10" s="6"/>
      <c r="C10" s="150" t="s">
        <v>2</v>
      </c>
      <c r="D10" s="60" t="s">
        <v>116</v>
      </c>
      <c r="E10" s="435" t="s">
        <v>115</v>
      </c>
      <c r="F10" s="57"/>
      <c r="G10" s="58"/>
      <c r="H10" s="59">
        <v>246974</v>
      </c>
      <c r="I10" s="60"/>
      <c r="J10" s="197"/>
      <c r="K10" s="58"/>
      <c r="L10" s="117">
        <f t="shared" si="0"/>
        <v>0</v>
      </c>
      <c r="M10" s="116">
        <f t="shared" si="1"/>
        <v>0</v>
      </c>
      <c r="N10" s="58">
        <f t="shared" si="1"/>
        <v>246974</v>
      </c>
      <c r="O10" s="117">
        <f t="shared" si="2"/>
        <v>246974</v>
      </c>
      <c r="P10" s="117"/>
      <c r="Q10" s="109"/>
      <c r="R10" s="53"/>
      <c r="S10" s="53"/>
      <c r="T10" s="53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4" customFormat="1" ht="18" hidden="1" customHeight="1" x14ac:dyDescent="0.2">
      <c r="A11" s="184"/>
      <c r="B11" s="12"/>
      <c r="C11" s="151"/>
      <c r="D11" s="63"/>
      <c r="E11" s="140"/>
      <c r="F11" s="61"/>
      <c r="G11" s="9"/>
      <c r="H11" s="62"/>
      <c r="I11" s="63">
        <f>G11+H11</f>
        <v>0</v>
      </c>
      <c r="J11" s="198"/>
      <c r="K11" s="9"/>
      <c r="L11" s="10">
        <f t="shared" si="0"/>
        <v>0</v>
      </c>
      <c r="M11" s="8">
        <f t="shared" si="1"/>
        <v>0</v>
      </c>
      <c r="N11" s="9">
        <f t="shared" si="1"/>
        <v>0</v>
      </c>
      <c r="O11" s="10">
        <f t="shared" si="2"/>
        <v>0</v>
      </c>
      <c r="P11" s="10"/>
      <c r="Q11" s="109"/>
      <c r="R11" s="53"/>
      <c r="S11" s="53"/>
      <c r="T11" s="53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4" s="34" customFormat="1" ht="18" customHeight="1" x14ac:dyDescent="0.2">
      <c r="A12" s="184"/>
      <c r="B12" s="12"/>
      <c r="C12" s="151"/>
      <c r="D12" s="68"/>
      <c r="E12" s="140"/>
      <c r="F12" s="65"/>
      <c r="G12" s="9"/>
      <c r="H12" s="62"/>
      <c r="I12" s="63">
        <f>G12+H12</f>
        <v>0</v>
      </c>
      <c r="J12" s="198"/>
      <c r="K12" s="9"/>
      <c r="L12" s="10">
        <f t="shared" si="0"/>
        <v>0</v>
      </c>
      <c r="M12" s="8">
        <f t="shared" si="1"/>
        <v>0</v>
      </c>
      <c r="N12" s="9">
        <f t="shared" si="1"/>
        <v>0</v>
      </c>
      <c r="O12" s="10">
        <f t="shared" si="2"/>
        <v>0</v>
      </c>
      <c r="P12" s="10">
        <v>-447790</v>
      </c>
      <c r="Q12" s="109"/>
      <c r="R12" s="53"/>
      <c r="S12" s="53"/>
      <c r="T12" s="53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4" s="34" customFormat="1" ht="18" customHeight="1" thickBot="1" x14ac:dyDescent="0.25">
      <c r="A13" s="184"/>
      <c r="B13" s="12"/>
      <c r="C13" s="151"/>
      <c r="D13" s="68" t="s">
        <v>19</v>
      </c>
      <c r="E13" s="140" t="s">
        <v>65</v>
      </c>
      <c r="F13" s="66"/>
      <c r="G13" s="9">
        <v>1904520</v>
      </c>
      <c r="H13" s="62"/>
      <c r="I13" s="63">
        <v>0</v>
      </c>
      <c r="J13" s="198">
        <v>1904520</v>
      </c>
      <c r="K13" s="9"/>
      <c r="L13" s="10">
        <f t="shared" si="0"/>
        <v>1904520</v>
      </c>
      <c r="M13" s="8">
        <f t="shared" si="1"/>
        <v>3809040</v>
      </c>
      <c r="N13" s="9">
        <f t="shared" si="1"/>
        <v>0</v>
      </c>
      <c r="O13" s="10">
        <f t="shared" si="2"/>
        <v>3809040</v>
      </c>
      <c r="P13" s="10"/>
      <c r="Q13" s="109"/>
      <c r="R13" s="53"/>
      <c r="S13" s="53"/>
      <c r="T13" s="53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4" s="34" customFormat="1" ht="18" hidden="1" customHeight="1" x14ac:dyDescent="0.2">
      <c r="A14" s="184"/>
      <c r="B14" s="12"/>
      <c r="C14" s="151"/>
      <c r="D14" s="68"/>
      <c r="E14" s="142"/>
      <c r="F14" s="66"/>
      <c r="G14" s="9"/>
      <c r="H14" s="62"/>
      <c r="I14" s="63"/>
      <c r="J14" s="198"/>
      <c r="K14" s="9"/>
      <c r="L14" s="10">
        <f t="shared" si="0"/>
        <v>0</v>
      </c>
      <c r="M14" s="8">
        <f t="shared" si="1"/>
        <v>0</v>
      </c>
      <c r="N14" s="9">
        <f t="shared" si="1"/>
        <v>0</v>
      </c>
      <c r="O14" s="10">
        <f t="shared" si="2"/>
        <v>0</v>
      </c>
      <c r="P14" s="10"/>
      <c r="Q14" s="109"/>
      <c r="R14" s="53"/>
      <c r="S14" s="53"/>
      <c r="T14" s="53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1:34" s="72" customFormat="1" ht="18" hidden="1" customHeight="1" x14ac:dyDescent="0.2">
      <c r="A15" s="345"/>
      <c r="B15" s="346"/>
      <c r="C15" s="152"/>
      <c r="D15" s="5"/>
      <c r="E15" s="347"/>
      <c r="F15" s="348"/>
      <c r="G15" s="349"/>
      <c r="H15" s="350"/>
      <c r="I15" s="351"/>
      <c r="J15" s="352"/>
      <c r="K15" s="349"/>
      <c r="L15" s="353"/>
      <c r="M15" s="354"/>
      <c r="N15" s="349"/>
      <c r="O15" s="353"/>
      <c r="P15" s="353"/>
      <c r="Q15" s="109"/>
      <c r="R15" s="53"/>
      <c r="S15" s="355"/>
      <c r="T15" s="355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</row>
    <row r="16" spans="1:34" s="34" customFormat="1" ht="18" hidden="1" customHeight="1" x14ac:dyDescent="0.2">
      <c r="A16" s="184"/>
      <c r="B16" s="12"/>
      <c r="C16" s="151"/>
      <c r="D16" s="63"/>
      <c r="E16" s="212"/>
      <c r="F16" s="66"/>
      <c r="G16" s="9"/>
      <c r="H16" s="62"/>
      <c r="I16" s="63"/>
      <c r="J16" s="199"/>
      <c r="K16" s="69"/>
      <c r="L16" s="10"/>
      <c r="M16" s="118"/>
      <c r="N16" s="69"/>
      <c r="O16" s="10"/>
      <c r="P16" s="10"/>
      <c r="Q16" s="109"/>
      <c r="R16" s="53"/>
      <c r="S16" s="53"/>
      <c r="T16" s="53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4" s="361" customFormat="1" ht="13.5" hidden="1" thickBot="1" x14ac:dyDescent="0.25">
      <c r="A17" s="356"/>
      <c r="B17" s="357"/>
      <c r="C17" s="358"/>
      <c r="D17" s="359"/>
      <c r="E17" s="360"/>
      <c r="F17" s="11"/>
      <c r="G17" s="42"/>
      <c r="H17" s="40"/>
      <c r="I17" s="5"/>
      <c r="J17" s="42"/>
      <c r="K17" s="42"/>
      <c r="L17" s="105"/>
      <c r="M17" s="119"/>
      <c r="N17" s="42"/>
      <c r="O17" s="105"/>
      <c r="P17" s="105"/>
      <c r="Q17" s="109"/>
      <c r="R17" s="53"/>
      <c r="S17" s="355"/>
      <c r="T17" s="355"/>
      <c r="U17" s="71"/>
      <c r="V17" s="71"/>
      <c r="W17" s="71"/>
      <c r="X17" s="71"/>
    </row>
    <row r="18" spans="1:34" s="373" customFormat="1" ht="18" hidden="1" customHeight="1" x14ac:dyDescent="0.2">
      <c r="A18" s="398"/>
      <c r="B18" s="399"/>
      <c r="C18" s="400"/>
      <c r="D18" s="401"/>
      <c r="E18" s="402"/>
      <c r="F18" s="403"/>
      <c r="G18" s="404"/>
      <c r="H18" s="405"/>
      <c r="I18" s="401"/>
      <c r="J18" s="406"/>
      <c r="K18" s="410"/>
      <c r="L18" s="407"/>
      <c r="M18" s="408"/>
      <c r="N18" s="404"/>
      <c r="O18" s="407"/>
      <c r="P18" s="407"/>
      <c r="Q18" s="109"/>
      <c r="R18" s="371"/>
      <c r="S18" s="371"/>
      <c r="T18" s="371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</row>
    <row r="19" spans="1:34" s="373" customFormat="1" ht="18" hidden="1" customHeight="1" x14ac:dyDescent="0.2">
      <c r="A19" s="362"/>
      <c r="B19" s="363"/>
      <c r="C19" s="364"/>
      <c r="D19" s="365"/>
      <c r="E19" s="402"/>
      <c r="F19" s="366"/>
      <c r="G19" s="368"/>
      <c r="H19" s="410"/>
      <c r="I19" s="365"/>
      <c r="J19" s="409"/>
      <c r="K19" s="367"/>
      <c r="L19" s="369"/>
      <c r="M19" s="370"/>
      <c r="N19" s="367"/>
      <c r="O19" s="369"/>
      <c r="P19" s="369"/>
      <c r="Q19" s="109"/>
      <c r="R19" s="371"/>
      <c r="S19" s="371"/>
      <c r="T19" s="371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</row>
    <row r="20" spans="1:34" s="373" customFormat="1" ht="18" hidden="1" customHeight="1" x14ac:dyDescent="0.2">
      <c r="A20" s="362"/>
      <c r="B20" s="363"/>
      <c r="C20" s="364"/>
      <c r="D20" s="365"/>
      <c r="E20" s="402"/>
      <c r="F20" s="366"/>
      <c r="G20" s="368"/>
      <c r="H20" s="410"/>
      <c r="I20" s="365"/>
      <c r="J20" s="409"/>
      <c r="K20" s="367"/>
      <c r="L20" s="369"/>
      <c r="M20" s="370"/>
      <c r="N20" s="367"/>
      <c r="O20" s="369"/>
      <c r="P20" s="369"/>
      <c r="Q20" s="109"/>
      <c r="R20" s="371"/>
      <c r="S20" s="371"/>
      <c r="T20" s="371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</row>
    <row r="21" spans="1:34" s="373" customFormat="1" ht="18" hidden="1" customHeight="1" x14ac:dyDescent="0.2">
      <c r="A21" s="362"/>
      <c r="B21" s="363"/>
      <c r="C21" s="364"/>
      <c r="D21" s="365"/>
      <c r="E21" s="402"/>
      <c r="F21" s="366"/>
      <c r="G21" s="368"/>
      <c r="H21" s="410"/>
      <c r="I21" s="365"/>
      <c r="K21" s="367"/>
      <c r="L21" s="369"/>
      <c r="M21" s="370"/>
      <c r="N21" s="367"/>
      <c r="O21" s="369"/>
      <c r="P21" s="369"/>
      <c r="Q21" s="109"/>
      <c r="R21" s="371"/>
      <c r="S21" s="371"/>
      <c r="T21" s="371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</row>
    <row r="22" spans="1:34" s="34" customFormat="1" ht="18" hidden="1" customHeight="1" thickBot="1" x14ac:dyDescent="0.25">
      <c r="A22" s="185"/>
      <c r="B22" s="157"/>
      <c r="C22" s="19"/>
      <c r="D22" s="63"/>
      <c r="E22" s="212"/>
      <c r="F22" s="19"/>
      <c r="G22" s="67"/>
      <c r="H22" s="93"/>
      <c r="I22" s="94"/>
      <c r="J22" s="106"/>
      <c r="K22" s="67"/>
      <c r="L22" s="110"/>
      <c r="M22" s="112"/>
      <c r="N22" s="67"/>
      <c r="O22" s="110"/>
      <c r="P22" s="110"/>
      <c r="Q22" s="109"/>
      <c r="R22" s="53"/>
      <c r="S22" s="53"/>
      <c r="T22" s="53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4" s="1" customFormat="1" ht="18" hidden="1" customHeight="1" thickTop="1" thickBot="1" x14ac:dyDescent="0.25">
      <c r="A23" s="186"/>
      <c r="C23" s="153"/>
      <c r="D23" s="222"/>
      <c r="E23" s="213"/>
      <c r="F23" s="39"/>
      <c r="G23" s="24"/>
      <c r="H23" s="24"/>
      <c r="I23" s="2"/>
      <c r="J23" s="24"/>
      <c r="K23" s="24"/>
      <c r="L23" s="92"/>
      <c r="M23" s="83"/>
      <c r="N23" s="24"/>
      <c r="O23" s="92"/>
      <c r="P23" s="92"/>
      <c r="Q23" s="111"/>
      <c r="R23" s="53"/>
      <c r="S23" s="55"/>
      <c r="T23" s="5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50"/>
      <c r="AH23" s="50"/>
    </row>
    <row r="24" spans="1:34" ht="18" hidden="1" customHeight="1" thickTop="1" x14ac:dyDescent="0.2">
      <c r="A24" s="187"/>
      <c r="B24" s="3"/>
      <c r="C24" s="154"/>
      <c r="D24" s="167"/>
      <c r="E24" s="214"/>
      <c r="F24" s="23"/>
      <c r="G24" s="80"/>
      <c r="H24" s="166"/>
      <c r="I24" s="167"/>
      <c r="J24" s="200"/>
      <c r="K24" s="80"/>
      <c r="L24" s="81"/>
      <c r="M24" s="79"/>
      <c r="N24" s="80"/>
      <c r="O24" s="81"/>
      <c r="P24" s="81"/>
      <c r="Q24" s="109">
        <f>O23-N24+O12</f>
        <v>0</v>
      </c>
    </row>
    <row r="25" spans="1:34" s="33" customFormat="1" ht="18" hidden="1" customHeight="1" thickBot="1" x14ac:dyDescent="0.25">
      <c r="A25" s="188"/>
      <c r="B25" s="14"/>
      <c r="C25" s="155"/>
      <c r="D25" s="16"/>
      <c r="E25" s="168"/>
      <c r="F25" s="15"/>
      <c r="G25" s="43"/>
      <c r="H25" s="41"/>
      <c r="I25" s="16"/>
      <c r="J25" s="201"/>
      <c r="K25" s="43"/>
      <c r="L25" s="121"/>
      <c r="M25" s="120"/>
      <c r="N25" s="43"/>
      <c r="O25" s="121"/>
      <c r="P25" s="121"/>
      <c r="Q25" s="109"/>
      <c r="R25" s="53"/>
      <c r="S25" s="53"/>
      <c r="T25" s="53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35"/>
      <c r="AH25" s="35"/>
    </row>
    <row r="26" spans="1:34" s="171" customFormat="1" ht="18" hidden="1" customHeight="1" thickTop="1" thickBot="1" x14ac:dyDescent="0.25">
      <c r="A26" s="189"/>
      <c r="B26" s="169"/>
      <c r="C26" s="170"/>
      <c r="D26" s="223"/>
      <c r="E26" s="215"/>
      <c r="G26" s="172"/>
      <c r="H26" s="173"/>
      <c r="I26" s="174"/>
      <c r="J26" s="202"/>
      <c r="K26" s="175"/>
      <c r="L26" s="176"/>
      <c r="M26" s="122"/>
      <c r="N26" s="175"/>
      <c r="O26" s="176"/>
      <c r="P26" s="176"/>
      <c r="Q26" s="109"/>
      <c r="R26" s="53"/>
      <c r="S26" s="53"/>
      <c r="T26" s="53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77"/>
      <c r="AH26" s="177"/>
    </row>
    <row r="27" spans="1:34" s="26" customFormat="1" ht="18" hidden="1" customHeight="1" thickTop="1" thickBot="1" x14ac:dyDescent="0.25">
      <c r="A27" s="190"/>
      <c r="B27" s="146"/>
      <c r="C27" s="25"/>
      <c r="D27" s="224"/>
      <c r="E27" s="320"/>
      <c r="G27" s="113"/>
      <c r="H27" s="113"/>
      <c r="I27" s="113"/>
      <c r="J27" s="113"/>
      <c r="K27" s="131"/>
      <c r="L27" s="132"/>
      <c r="M27" s="113"/>
      <c r="N27" s="131"/>
      <c r="O27" s="132"/>
      <c r="P27" s="132"/>
      <c r="Q27" s="111"/>
      <c r="R27" s="53"/>
      <c r="S27" s="55"/>
      <c r="T27" s="55"/>
      <c r="U27" s="45"/>
      <c r="V27" s="45"/>
      <c r="W27" s="45"/>
      <c r="X27" s="45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4" s="282" customFormat="1" ht="18" hidden="1" customHeight="1" thickTop="1" thickBot="1" x14ac:dyDescent="0.3">
      <c r="A28" s="279"/>
      <c r="B28" s="318"/>
      <c r="C28" s="232"/>
      <c r="D28" s="280"/>
      <c r="E28" s="281"/>
      <c r="G28" s="283"/>
      <c r="H28" s="284"/>
      <c r="I28" s="285"/>
      <c r="J28" s="286"/>
      <c r="K28" s="287"/>
      <c r="L28" s="288"/>
      <c r="M28" s="283"/>
      <c r="N28" s="287"/>
      <c r="O28" s="288"/>
      <c r="P28" s="288"/>
      <c r="Q28" s="245"/>
      <c r="R28" s="246"/>
      <c r="S28" s="246"/>
      <c r="T28" s="246"/>
      <c r="U28" s="247"/>
      <c r="V28" s="247"/>
      <c r="W28" s="247"/>
      <c r="X28" s="247"/>
      <c r="Y28" s="264"/>
      <c r="Z28" s="264"/>
      <c r="AA28" s="264"/>
      <c r="AB28" s="264"/>
      <c r="AC28" s="264"/>
      <c r="AD28" s="264"/>
      <c r="AE28" s="264"/>
      <c r="AF28" s="264"/>
      <c r="AG28" s="264"/>
      <c r="AH28" s="264"/>
    </row>
    <row r="29" spans="1:34" s="26" customFormat="1" ht="18" hidden="1" customHeight="1" thickTop="1" thickBot="1" x14ac:dyDescent="0.25">
      <c r="A29" s="190"/>
      <c r="B29" s="147"/>
      <c r="C29" s="311"/>
      <c r="D29" s="225"/>
      <c r="E29" s="319"/>
      <c r="F29" s="29"/>
      <c r="G29" s="30"/>
      <c r="H29" s="30"/>
      <c r="I29" s="31"/>
      <c r="J29" s="203"/>
      <c r="K29" s="131"/>
      <c r="L29" s="132"/>
      <c r="M29" s="113"/>
      <c r="N29" s="131"/>
      <c r="O29" s="132"/>
      <c r="P29" s="132"/>
      <c r="Q29" s="111"/>
      <c r="R29" s="55"/>
      <c r="S29" s="55"/>
      <c r="T29" s="5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38"/>
      <c r="AH29" s="38"/>
    </row>
    <row r="30" spans="1:34" s="13" customFormat="1" ht="18" hidden="1" customHeight="1" thickTop="1" x14ac:dyDescent="0.2">
      <c r="A30" s="303"/>
      <c r="B30" s="145"/>
      <c r="C30" s="36"/>
      <c r="D30" s="226"/>
      <c r="E30" s="36"/>
      <c r="F30" s="27"/>
      <c r="G30" s="20"/>
      <c r="H30" s="20"/>
      <c r="I30" s="21"/>
      <c r="J30" s="204"/>
      <c r="K30" s="124"/>
      <c r="L30" s="21"/>
      <c r="M30" s="123"/>
      <c r="N30" s="124"/>
      <c r="O30" s="21"/>
      <c r="P30" s="21"/>
      <c r="Q30" s="111"/>
      <c r="R30" s="53"/>
      <c r="S30" s="55"/>
      <c r="T30" s="5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  <row r="31" spans="1:34" s="34" customFormat="1" ht="18" hidden="1" customHeight="1" thickBot="1" x14ac:dyDescent="0.25">
      <c r="A31" s="184"/>
      <c r="B31" s="12"/>
      <c r="C31" s="151"/>
      <c r="D31" s="68"/>
      <c r="E31" s="216"/>
      <c r="F31" s="66"/>
      <c r="G31" s="8"/>
      <c r="H31" s="9"/>
      <c r="I31" s="10"/>
      <c r="J31" s="198"/>
      <c r="K31" s="9"/>
      <c r="L31" s="10"/>
      <c r="M31" s="8"/>
      <c r="N31" s="9"/>
      <c r="O31" s="10"/>
      <c r="P31" s="10"/>
      <c r="Q31" s="109"/>
      <c r="R31" s="55"/>
      <c r="S31" s="55"/>
      <c r="T31" s="53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1:34" s="35" customFormat="1" ht="26.25" hidden="1" customHeight="1" thickBot="1" x14ac:dyDescent="0.25">
      <c r="A32" s="304"/>
      <c r="B32" s="18"/>
      <c r="C32" s="312"/>
      <c r="D32" s="227"/>
      <c r="E32" s="143"/>
      <c r="F32" s="144"/>
      <c r="G32" s="8"/>
      <c r="H32" s="9"/>
      <c r="I32" s="10"/>
      <c r="J32" s="205"/>
      <c r="K32" s="70"/>
      <c r="L32" s="28"/>
      <c r="M32" s="125"/>
      <c r="N32" s="70"/>
      <c r="O32" s="28"/>
      <c r="P32" s="28"/>
      <c r="Q32" s="109"/>
      <c r="R32" s="53"/>
      <c r="S32" s="53"/>
      <c r="T32" s="53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4" s="37" customFormat="1" ht="18" hidden="1" customHeight="1" thickTop="1" thickBot="1" x14ac:dyDescent="0.25">
      <c r="A33" s="186"/>
      <c r="B33" s="104"/>
      <c r="C33" s="17"/>
      <c r="D33" s="228"/>
      <c r="E33" s="17"/>
      <c r="F33" s="4"/>
      <c r="G33" s="83"/>
      <c r="H33" s="83"/>
      <c r="I33" s="92"/>
      <c r="J33" s="206"/>
      <c r="K33" s="24"/>
      <c r="L33" s="92"/>
      <c r="M33" s="83"/>
      <c r="N33" s="24"/>
      <c r="O33" s="92"/>
      <c r="P33" s="92"/>
      <c r="Q33" s="111"/>
      <c r="R33" s="55"/>
      <c r="S33" s="55"/>
      <c r="T33" s="5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51"/>
      <c r="AH33" s="51"/>
    </row>
    <row r="34" spans="1:34" s="385" customFormat="1" ht="18" hidden="1" customHeight="1" thickTop="1" x14ac:dyDescent="0.2">
      <c r="A34" s="374"/>
      <c r="B34" s="375"/>
      <c r="C34" s="376"/>
      <c r="D34" s="377"/>
      <c r="E34" s="378"/>
      <c r="F34" s="165"/>
      <c r="G34" s="379"/>
      <c r="H34" s="380"/>
      <c r="I34" s="381"/>
      <c r="J34" s="382"/>
      <c r="K34" s="380"/>
      <c r="L34" s="381"/>
      <c r="M34" s="379"/>
      <c r="N34" s="380"/>
      <c r="O34" s="381"/>
      <c r="P34" s="381"/>
      <c r="Q34" s="109"/>
      <c r="R34" s="383"/>
      <c r="S34" s="383"/>
      <c r="T34" s="383"/>
      <c r="U34" s="384"/>
      <c r="V34" s="384"/>
      <c r="W34" s="384"/>
      <c r="X34" s="384"/>
      <c r="Y34" s="384"/>
      <c r="Z34" s="384"/>
      <c r="AA34" s="384"/>
      <c r="AB34" s="384"/>
      <c r="AC34" s="384"/>
      <c r="AD34" s="384"/>
      <c r="AE34" s="384"/>
      <c r="AF34" s="384"/>
    </row>
    <row r="35" spans="1:34" s="385" customFormat="1" ht="18" hidden="1" customHeight="1" x14ac:dyDescent="0.2">
      <c r="A35" s="386"/>
      <c r="B35" s="387"/>
      <c r="C35" s="388"/>
      <c r="D35" s="160"/>
      <c r="E35" s="389"/>
      <c r="F35" s="158"/>
      <c r="G35" s="162"/>
      <c r="H35" s="159"/>
      <c r="I35" s="161"/>
      <c r="J35" s="390"/>
      <c r="K35" s="159"/>
      <c r="L35" s="161"/>
      <c r="M35" s="162"/>
      <c r="N35" s="159"/>
      <c r="O35" s="161"/>
      <c r="P35" s="161"/>
      <c r="Q35" s="109"/>
      <c r="R35" s="383"/>
      <c r="S35" s="383"/>
      <c r="T35" s="383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</row>
    <row r="36" spans="1:34" s="385" customFormat="1" ht="18" hidden="1" customHeight="1" x14ac:dyDescent="0.2">
      <c r="A36" s="386"/>
      <c r="B36" s="387"/>
      <c r="C36" s="388"/>
      <c r="D36" s="160"/>
      <c r="E36" s="389"/>
      <c r="F36" s="158"/>
      <c r="G36" s="162"/>
      <c r="H36" s="159"/>
      <c r="I36" s="161"/>
      <c r="J36" s="390"/>
      <c r="K36" s="159"/>
      <c r="L36" s="161"/>
      <c r="M36" s="162"/>
      <c r="N36" s="159"/>
      <c r="O36" s="161"/>
      <c r="P36" s="161"/>
      <c r="Q36" s="109"/>
      <c r="R36" s="383"/>
      <c r="S36" s="383"/>
      <c r="T36" s="383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</row>
    <row r="37" spans="1:34" s="385" customFormat="1" ht="18" hidden="1" customHeight="1" thickBot="1" x14ac:dyDescent="0.25">
      <c r="A37" s="386"/>
      <c r="B37" s="387"/>
      <c r="C37" s="388"/>
      <c r="D37" s="160"/>
      <c r="E37" s="389"/>
      <c r="F37" s="158"/>
      <c r="G37" s="162"/>
      <c r="H37" s="159"/>
      <c r="I37" s="161"/>
      <c r="J37" s="390"/>
      <c r="K37" s="159"/>
      <c r="L37" s="161"/>
      <c r="M37" s="162"/>
      <c r="N37" s="159"/>
      <c r="O37" s="161"/>
      <c r="P37" s="161"/>
      <c r="Q37" s="109"/>
      <c r="R37" s="383"/>
      <c r="S37" s="383"/>
      <c r="T37" s="383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</row>
    <row r="38" spans="1:34" s="34" customFormat="1" ht="13.5" hidden="1" thickBot="1" x14ac:dyDescent="0.25">
      <c r="A38" s="184"/>
      <c r="B38" s="12"/>
      <c r="C38" s="151"/>
      <c r="D38" s="63"/>
      <c r="E38" s="64"/>
      <c r="F38" s="66"/>
      <c r="G38" s="8"/>
      <c r="H38" s="9"/>
      <c r="I38" s="10"/>
      <c r="J38" s="198"/>
      <c r="K38" s="9"/>
      <c r="L38" s="10"/>
      <c r="M38" s="8"/>
      <c r="N38" s="9"/>
      <c r="O38" s="10"/>
      <c r="P38" s="10"/>
      <c r="Q38" s="109"/>
      <c r="R38" s="53"/>
      <c r="S38" s="53"/>
      <c r="T38" s="53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1:34" s="34" customFormat="1" ht="13.5" hidden="1" thickBot="1" x14ac:dyDescent="0.25">
      <c r="A39" s="184"/>
      <c r="B39" s="12"/>
      <c r="C39" s="151"/>
      <c r="D39" s="63"/>
      <c r="E39" s="64"/>
      <c r="F39" s="66"/>
      <c r="G39" s="8"/>
      <c r="H39" s="9"/>
      <c r="I39" s="10"/>
      <c r="J39" s="198"/>
      <c r="K39" s="9"/>
      <c r="L39" s="10"/>
      <c r="M39" s="8"/>
      <c r="N39" s="9"/>
      <c r="O39" s="10"/>
      <c r="P39" s="10"/>
      <c r="Q39" s="109"/>
      <c r="R39" s="53"/>
      <c r="S39" s="53"/>
      <c r="T39" s="53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1:34" s="34" customFormat="1" ht="13.5" hidden="1" thickBot="1" x14ac:dyDescent="0.25">
      <c r="A40" s="184"/>
      <c r="B40" s="12"/>
      <c r="C40" s="151"/>
      <c r="D40" s="63"/>
      <c r="E40" s="64"/>
      <c r="F40" s="66"/>
      <c r="G40" s="8"/>
      <c r="H40" s="9"/>
      <c r="I40" s="10"/>
      <c r="J40" s="198"/>
      <c r="K40" s="9"/>
      <c r="L40" s="10"/>
      <c r="M40" s="8"/>
      <c r="N40" s="9"/>
      <c r="O40" s="10"/>
      <c r="P40" s="10"/>
      <c r="Q40" s="109"/>
      <c r="R40" s="53"/>
      <c r="S40" s="53"/>
      <c r="T40" s="53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4" s="34" customFormat="1" ht="13.5" hidden="1" thickBot="1" x14ac:dyDescent="0.25">
      <c r="A41" s="184"/>
      <c r="B41" s="12"/>
      <c r="C41" s="151"/>
      <c r="D41" s="63"/>
      <c r="E41" s="217"/>
      <c r="F41" s="66"/>
      <c r="G41" s="8"/>
      <c r="H41" s="9"/>
      <c r="I41" s="10"/>
      <c r="J41" s="8"/>
      <c r="K41" s="9"/>
      <c r="L41" s="10"/>
      <c r="M41" s="8"/>
      <c r="N41" s="9"/>
      <c r="O41" s="10"/>
      <c r="P41" s="10"/>
      <c r="Q41" s="109"/>
      <c r="R41" s="53"/>
      <c r="S41" s="53"/>
      <c r="T41" s="53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4" s="78" customFormat="1" ht="14.25" hidden="1" thickTop="1" thickBot="1" x14ac:dyDescent="0.25">
      <c r="A42" s="305"/>
      <c r="B42" s="73"/>
      <c r="C42" s="313"/>
      <c r="D42" s="229"/>
      <c r="E42" s="218"/>
      <c r="F42" s="74"/>
      <c r="G42" s="75"/>
      <c r="H42" s="76"/>
      <c r="I42" s="77"/>
      <c r="J42" s="207"/>
      <c r="K42" s="127"/>
      <c r="L42" s="128"/>
      <c r="M42" s="126"/>
      <c r="N42" s="127"/>
      <c r="O42" s="128"/>
      <c r="P42" s="128"/>
      <c r="Q42" s="111"/>
      <c r="R42" s="55"/>
      <c r="S42" s="55"/>
      <c r="T42" s="5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</row>
    <row r="43" spans="1:34" s="86" customFormat="1" ht="14.25" hidden="1" thickTop="1" thickBot="1" x14ac:dyDescent="0.25">
      <c r="A43" s="191"/>
      <c r="B43" s="104"/>
      <c r="C43" s="17"/>
      <c r="D43" s="228"/>
      <c r="E43" s="22"/>
      <c r="F43" s="82"/>
      <c r="G43" s="83"/>
      <c r="H43" s="83"/>
      <c r="I43" s="84"/>
      <c r="J43" s="208"/>
      <c r="K43" s="130"/>
      <c r="L43" s="84"/>
      <c r="M43" s="129"/>
      <c r="N43" s="130"/>
      <c r="O43" s="84"/>
      <c r="P43" s="92"/>
      <c r="Q43" s="109"/>
      <c r="R43" s="53"/>
      <c r="S43" s="53"/>
      <c r="T43" s="53"/>
      <c r="U43" s="19"/>
      <c r="V43" s="19"/>
      <c r="W43" s="19"/>
      <c r="X43" s="19"/>
      <c r="Y43" s="85"/>
      <c r="Z43" s="85"/>
      <c r="AA43" s="85"/>
      <c r="AB43" s="85"/>
      <c r="AC43" s="85"/>
      <c r="AD43" s="85"/>
      <c r="AE43" s="85"/>
      <c r="AF43" s="85"/>
      <c r="AG43" s="85"/>
      <c r="AH43" s="85"/>
    </row>
    <row r="44" spans="1:34" s="385" customFormat="1" ht="18" hidden="1" customHeight="1" thickTop="1" x14ac:dyDescent="0.2">
      <c r="A44" s="374"/>
      <c r="B44" s="375"/>
      <c r="C44" s="376"/>
      <c r="D44" s="391"/>
      <c r="E44" s="384"/>
      <c r="F44" s="392"/>
      <c r="G44" s="379"/>
      <c r="H44" s="380"/>
      <c r="I44" s="381"/>
      <c r="J44" s="382"/>
      <c r="K44" s="380"/>
      <c r="L44" s="381"/>
      <c r="M44" s="379"/>
      <c r="N44" s="380"/>
      <c r="O44" s="381"/>
      <c r="P44" s="381"/>
      <c r="Q44" s="109"/>
      <c r="R44" s="383"/>
      <c r="S44" s="383"/>
      <c r="T44" s="383"/>
      <c r="U44" s="384"/>
      <c r="V44" s="384"/>
      <c r="W44" s="384"/>
      <c r="X44" s="384"/>
      <c r="Y44" s="384"/>
      <c r="Z44" s="384"/>
      <c r="AA44" s="384"/>
      <c r="AB44" s="384"/>
      <c r="AC44" s="384"/>
      <c r="AD44" s="384"/>
      <c r="AE44" s="384"/>
      <c r="AF44" s="384"/>
    </row>
    <row r="45" spans="1:34" ht="13.5" hidden="1" thickBot="1" x14ac:dyDescent="0.25">
      <c r="A45" s="306"/>
      <c r="B45" s="87"/>
      <c r="C45" s="314"/>
      <c r="D45" s="230"/>
      <c r="E45" s="219"/>
      <c r="F45" s="88"/>
      <c r="G45" s="89"/>
      <c r="H45" s="90"/>
      <c r="I45" s="91"/>
      <c r="J45" s="209"/>
      <c r="K45" s="90"/>
      <c r="L45" s="91"/>
      <c r="M45" s="89"/>
      <c r="N45" s="90"/>
      <c r="O45" s="91"/>
      <c r="P45" s="91"/>
      <c r="Q45" s="109"/>
    </row>
    <row r="46" spans="1:34" s="39" customFormat="1" ht="14.25" hidden="1" thickTop="1" thickBot="1" x14ac:dyDescent="0.25">
      <c r="A46" s="186"/>
      <c r="B46" s="104"/>
      <c r="C46" s="17"/>
      <c r="D46" s="228"/>
      <c r="E46" s="22"/>
      <c r="F46" s="4"/>
      <c r="G46" s="83"/>
      <c r="H46" s="83"/>
      <c r="I46" s="92"/>
      <c r="J46" s="206"/>
      <c r="K46" s="24"/>
      <c r="L46" s="92"/>
      <c r="M46" s="83"/>
      <c r="N46" s="24"/>
      <c r="O46" s="92"/>
      <c r="P46" s="92"/>
      <c r="Q46" s="111"/>
      <c r="R46" s="55"/>
      <c r="S46" s="55"/>
      <c r="T46" s="55"/>
      <c r="U46" s="45"/>
      <c r="V46" s="45"/>
      <c r="W46" s="45"/>
      <c r="X46" s="45"/>
      <c r="Y46" s="38"/>
      <c r="Z46" s="38"/>
      <c r="AA46" s="38"/>
      <c r="AB46" s="38"/>
      <c r="AC46" s="38"/>
      <c r="AD46" s="38"/>
      <c r="AE46" s="38"/>
      <c r="AF46" s="38"/>
      <c r="AG46" s="38"/>
      <c r="AH46" s="38"/>
    </row>
    <row r="47" spans="1:34" s="248" customFormat="1" ht="27.75" hidden="1" customHeight="1" thickTop="1" x14ac:dyDescent="0.25">
      <c r="A47" s="307"/>
      <c r="B47" s="237"/>
      <c r="C47" s="163"/>
      <c r="D47" s="238"/>
      <c r="E47" s="239"/>
      <c r="F47" s="240"/>
      <c r="G47" s="241"/>
      <c r="H47" s="242"/>
      <c r="I47" s="243"/>
      <c r="J47" s="244"/>
      <c r="K47" s="242"/>
      <c r="L47" s="243"/>
      <c r="M47" s="241"/>
      <c r="N47" s="242"/>
      <c r="O47" s="243"/>
      <c r="P47" s="243"/>
      <c r="Q47" s="245"/>
      <c r="R47" s="246"/>
      <c r="S47" s="246"/>
      <c r="T47" s="246"/>
      <c r="U47" s="247"/>
      <c r="V47" s="247"/>
      <c r="W47" s="247"/>
      <c r="X47" s="247"/>
      <c r="Y47" s="247"/>
      <c r="Z47" s="247"/>
      <c r="AA47" s="247"/>
      <c r="AB47" s="247"/>
      <c r="AC47" s="247"/>
      <c r="AD47" s="247"/>
      <c r="AE47" s="247"/>
      <c r="AF47" s="247"/>
    </row>
    <row r="48" spans="1:34" s="248" customFormat="1" ht="13.5" hidden="1" thickBot="1" x14ac:dyDescent="0.3">
      <c r="A48" s="308"/>
      <c r="B48" s="249"/>
      <c r="C48" s="151"/>
      <c r="D48" s="250"/>
      <c r="E48" s="251"/>
      <c r="F48" s="252"/>
      <c r="G48" s="253"/>
      <c r="H48" s="254"/>
      <c r="I48" s="255"/>
      <c r="J48" s="256"/>
      <c r="K48" s="257"/>
      <c r="L48" s="255"/>
      <c r="M48" s="258"/>
      <c r="N48" s="257"/>
      <c r="O48" s="255"/>
      <c r="P48" s="255"/>
      <c r="Q48" s="245"/>
      <c r="R48" s="246"/>
      <c r="S48" s="246"/>
      <c r="T48" s="246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</row>
    <row r="49" spans="1:34" s="248" customFormat="1" ht="13.5" hidden="1" thickBot="1" x14ac:dyDescent="0.3">
      <c r="A49" s="308"/>
      <c r="B49" s="249"/>
      <c r="C49" s="151"/>
      <c r="D49" s="250"/>
      <c r="E49" s="259"/>
      <c r="F49" s="252"/>
      <c r="G49" s="253"/>
      <c r="H49" s="254"/>
      <c r="I49" s="255"/>
      <c r="J49" s="260"/>
      <c r="K49" s="254"/>
      <c r="L49" s="255"/>
      <c r="M49" s="253"/>
      <c r="N49" s="254"/>
      <c r="O49" s="255"/>
      <c r="P49" s="255"/>
      <c r="Q49" s="245"/>
      <c r="R49" s="246"/>
      <c r="S49" s="246"/>
      <c r="T49" s="246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</row>
    <row r="50" spans="1:34" s="248" customFormat="1" ht="13.5" hidden="1" thickBot="1" x14ac:dyDescent="0.3">
      <c r="A50" s="308"/>
      <c r="B50" s="249"/>
      <c r="C50" s="151"/>
      <c r="D50" s="250"/>
      <c r="E50" s="261"/>
      <c r="F50" s="252"/>
      <c r="G50" s="253"/>
      <c r="H50" s="254"/>
      <c r="I50" s="255"/>
      <c r="J50" s="256"/>
      <c r="K50" s="257"/>
      <c r="L50" s="255"/>
      <c r="M50" s="258"/>
      <c r="N50" s="257"/>
      <c r="O50" s="255"/>
      <c r="P50" s="255"/>
      <c r="Q50" s="245"/>
      <c r="R50" s="246"/>
      <c r="S50" s="246"/>
      <c r="T50" s="246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</row>
    <row r="51" spans="1:34" s="248" customFormat="1" ht="13.5" hidden="1" thickBot="1" x14ac:dyDescent="0.3">
      <c r="A51" s="308"/>
      <c r="B51" s="249"/>
      <c r="C51" s="151"/>
      <c r="D51" s="250"/>
      <c r="E51" s="259"/>
      <c r="F51" s="252"/>
      <c r="G51" s="253"/>
      <c r="H51" s="254"/>
      <c r="I51" s="255"/>
      <c r="J51" s="260"/>
      <c r="K51" s="254"/>
      <c r="L51" s="255"/>
      <c r="M51" s="253"/>
      <c r="N51" s="254"/>
      <c r="O51" s="255"/>
      <c r="P51" s="255"/>
      <c r="Q51" s="245"/>
      <c r="R51" s="246"/>
      <c r="S51" s="246"/>
      <c r="T51" s="246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</row>
    <row r="52" spans="1:34" s="248" customFormat="1" ht="13.5" hidden="1" thickBot="1" x14ac:dyDescent="0.3">
      <c r="A52" s="308"/>
      <c r="B52" s="249"/>
      <c r="C52" s="151"/>
      <c r="D52" s="250"/>
      <c r="E52" s="262"/>
      <c r="F52" s="252"/>
      <c r="G52" s="253"/>
      <c r="H52" s="254"/>
      <c r="I52" s="255"/>
      <c r="J52" s="256"/>
      <c r="K52" s="257"/>
      <c r="L52" s="255"/>
      <c r="M52" s="258"/>
      <c r="N52" s="257"/>
      <c r="O52" s="255"/>
      <c r="P52" s="255"/>
      <c r="Q52" s="245"/>
      <c r="R52" s="246"/>
      <c r="S52" s="246"/>
      <c r="T52" s="246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</row>
    <row r="53" spans="1:34" s="248" customFormat="1" ht="13.5" hidden="1" thickBot="1" x14ac:dyDescent="0.3">
      <c r="A53" s="308"/>
      <c r="B53" s="249"/>
      <c r="C53" s="151"/>
      <c r="D53" s="250"/>
      <c r="E53" s="262"/>
      <c r="F53" s="252"/>
      <c r="G53" s="253"/>
      <c r="H53" s="254"/>
      <c r="I53" s="255"/>
      <c r="J53" s="260"/>
      <c r="K53" s="254"/>
      <c r="L53" s="255"/>
      <c r="M53" s="253"/>
      <c r="N53" s="254"/>
      <c r="O53" s="255"/>
      <c r="P53" s="255"/>
      <c r="Q53" s="245"/>
      <c r="R53" s="246"/>
      <c r="S53" s="246"/>
      <c r="T53" s="246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</row>
    <row r="54" spans="1:34" s="248" customFormat="1" ht="13.5" hidden="1" thickBot="1" x14ac:dyDescent="0.3">
      <c r="A54" s="308"/>
      <c r="B54" s="249"/>
      <c r="C54" s="151"/>
      <c r="D54" s="250"/>
      <c r="E54" s="262"/>
      <c r="F54" s="252"/>
      <c r="G54" s="253"/>
      <c r="H54" s="254"/>
      <c r="I54" s="255"/>
      <c r="J54" s="256"/>
      <c r="K54" s="257"/>
      <c r="L54" s="255"/>
      <c r="M54" s="258"/>
      <c r="N54" s="257"/>
      <c r="O54" s="255"/>
      <c r="P54" s="255"/>
      <c r="Q54" s="245"/>
      <c r="R54" s="246"/>
      <c r="S54" s="246"/>
      <c r="T54" s="246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</row>
    <row r="55" spans="1:34" s="248" customFormat="1" ht="13.5" hidden="1" thickBot="1" x14ac:dyDescent="0.3">
      <c r="A55" s="308"/>
      <c r="B55" s="249"/>
      <c r="C55" s="151"/>
      <c r="D55" s="250"/>
      <c r="E55" s="262"/>
      <c r="F55" s="252"/>
      <c r="G55" s="253"/>
      <c r="H55" s="254"/>
      <c r="I55" s="255"/>
      <c r="J55" s="260"/>
      <c r="K55" s="254"/>
      <c r="L55" s="255"/>
      <c r="M55" s="253"/>
      <c r="N55" s="254"/>
      <c r="O55" s="255"/>
      <c r="P55" s="255"/>
      <c r="Q55" s="245"/>
      <c r="R55" s="246"/>
      <c r="S55" s="246"/>
      <c r="T55" s="246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</row>
    <row r="56" spans="1:34" s="247" customFormat="1" ht="13.5" hidden="1" thickBot="1" x14ac:dyDescent="0.3">
      <c r="A56" s="46"/>
      <c r="B56" s="333"/>
      <c r="C56" s="330"/>
      <c r="D56" s="331"/>
      <c r="E56" s="332"/>
      <c r="G56" s="334"/>
      <c r="H56" s="335"/>
      <c r="I56" s="336"/>
      <c r="J56" s="337"/>
      <c r="K56" s="335"/>
      <c r="L56" s="338"/>
      <c r="M56" s="334"/>
      <c r="N56" s="335"/>
      <c r="O56" s="338"/>
      <c r="P56" s="338"/>
      <c r="Q56" s="245"/>
      <c r="R56" s="246"/>
      <c r="S56" s="246"/>
      <c r="T56" s="246"/>
    </row>
    <row r="57" spans="1:34" s="274" customFormat="1" ht="16.5" hidden="1" customHeight="1" thickTop="1" thickBot="1" x14ac:dyDescent="0.3">
      <c r="A57" s="268"/>
      <c r="B57" s="269"/>
      <c r="C57" s="315"/>
      <c r="D57" s="270"/>
      <c r="E57" s="271"/>
      <c r="F57" s="272"/>
      <c r="G57" s="340"/>
      <c r="H57" s="340"/>
      <c r="I57" s="341"/>
      <c r="J57" s="342"/>
      <c r="K57" s="342"/>
      <c r="L57" s="341"/>
      <c r="M57" s="340"/>
      <c r="N57" s="342"/>
      <c r="O57" s="341"/>
      <c r="P57" s="341"/>
      <c r="Q57" s="343"/>
      <c r="R57" s="344"/>
      <c r="S57" s="344"/>
      <c r="T57" s="344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</row>
    <row r="58" spans="1:34" s="248" customFormat="1" ht="13.5" hidden="1" thickBot="1" x14ac:dyDescent="0.3">
      <c r="A58" s="307"/>
      <c r="B58" s="237"/>
      <c r="C58" s="163"/>
      <c r="D58" s="238"/>
      <c r="E58" s="339"/>
      <c r="F58" s="240"/>
      <c r="G58" s="241"/>
      <c r="H58" s="242"/>
      <c r="I58" s="243"/>
      <c r="J58" s="241"/>
      <c r="K58" s="242"/>
      <c r="L58" s="243"/>
      <c r="M58" s="241"/>
      <c r="N58" s="242"/>
      <c r="O58" s="243"/>
      <c r="P58" s="243"/>
      <c r="Q58" s="245"/>
      <c r="R58" s="246"/>
      <c r="S58" s="246"/>
      <c r="T58" s="246"/>
      <c r="U58" s="247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</row>
    <row r="59" spans="1:34" s="248" customFormat="1" ht="27.75" hidden="1" customHeight="1" x14ac:dyDescent="0.25">
      <c r="A59" s="308"/>
      <c r="B59" s="249"/>
      <c r="C59" s="151"/>
      <c r="D59" s="250"/>
      <c r="E59" s="262"/>
      <c r="F59" s="252"/>
      <c r="G59" s="253"/>
      <c r="H59" s="254"/>
      <c r="I59" s="255"/>
      <c r="J59" s="253"/>
      <c r="K59" s="254"/>
      <c r="L59" s="255"/>
      <c r="M59" s="253"/>
      <c r="N59" s="254"/>
      <c r="O59" s="255"/>
      <c r="P59" s="255"/>
      <c r="Q59" s="245"/>
      <c r="R59" s="246"/>
      <c r="S59" s="246"/>
      <c r="T59" s="246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1:34" s="264" customFormat="1" ht="13.5" hidden="1" thickBot="1" x14ac:dyDescent="0.3">
      <c r="A60" s="309"/>
      <c r="B60" s="275"/>
      <c r="C60" s="312"/>
      <c r="D60" s="276"/>
      <c r="E60" s="327"/>
      <c r="F60" s="277"/>
      <c r="G60" s="265"/>
      <c r="H60" s="266"/>
      <c r="I60" s="267"/>
      <c r="J60" s="265"/>
      <c r="K60" s="266"/>
      <c r="L60" s="267"/>
      <c r="M60" s="265"/>
      <c r="N60" s="266"/>
      <c r="O60" s="267"/>
      <c r="P60" s="267"/>
      <c r="Q60" s="328"/>
      <c r="R60" s="329"/>
      <c r="S60" s="329"/>
      <c r="T60" s="329"/>
    </row>
    <row r="61" spans="1:34" s="248" customFormat="1" ht="18" hidden="1" customHeight="1" x14ac:dyDescent="0.25">
      <c r="A61" s="307"/>
      <c r="B61" s="237"/>
      <c r="C61" s="163" t="s">
        <v>9</v>
      </c>
      <c r="D61" s="238" t="s">
        <v>26</v>
      </c>
      <c r="E61" s="325"/>
      <c r="F61" s="240" t="s">
        <v>25</v>
      </c>
      <c r="G61" s="241"/>
      <c r="H61" s="242"/>
      <c r="I61" s="243">
        <f>G61+H61</f>
        <v>0</v>
      </c>
      <c r="J61" s="241"/>
      <c r="K61" s="326"/>
      <c r="L61" s="243">
        <f>J61+K61</f>
        <v>0</v>
      </c>
      <c r="M61" s="241">
        <f t="shared" ref="M61:N63" si="3">G61+J61</f>
        <v>0</v>
      </c>
      <c r="N61" s="326">
        <f t="shared" si="3"/>
        <v>0</v>
      </c>
      <c r="O61" s="243">
        <f>M61+N61</f>
        <v>0</v>
      </c>
      <c r="P61" s="243"/>
      <c r="Q61" s="245"/>
      <c r="R61" s="246"/>
      <c r="S61" s="246"/>
      <c r="T61" s="246"/>
      <c r="U61" s="247"/>
      <c r="V61" s="247"/>
      <c r="W61" s="247"/>
      <c r="X61" s="247"/>
      <c r="Y61" s="247"/>
      <c r="Z61" s="247"/>
      <c r="AA61" s="247"/>
      <c r="AB61" s="247"/>
      <c r="AC61" s="247"/>
      <c r="AD61" s="247"/>
      <c r="AE61" s="247"/>
      <c r="AF61" s="247"/>
    </row>
    <row r="62" spans="1:34" s="248" customFormat="1" ht="18" hidden="1" customHeight="1" thickBot="1" x14ac:dyDescent="0.3">
      <c r="A62" s="309"/>
      <c r="B62" s="275"/>
      <c r="C62" s="312" t="s">
        <v>9</v>
      </c>
      <c r="D62" s="276" t="s">
        <v>26</v>
      </c>
      <c r="E62" s="263"/>
      <c r="F62" s="277" t="s">
        <v>25</v>
      </c>
      <c r="G62" s="265"/>
      <c r="H62" s="266"/>
      <c r="I62" s="267">
        <f>G62+H62</f>
        <v>0</v>
      </c>
      <c r="J62" s="265"/>
      <c r="K62" s="278"/>
      <c r="L62" s="267">
        <f>J62+K62</f>
        <v>0</v>
      </c>
      <c r="M62" s="265">
        <f t="shared" si="3"/>
        <v>0</v>
      </c>
      <c r="N62" s="278">
        <f t="shared" si="3"/>
        <v>0</v>
      </c>
      <c r="O62" s="267">
        <f>M62+N62</f>
        <v>0</v>
      </c>
      <c r="P62" s="267"/>
      <c r="Q62" s="245"/>
      <c r="R62" s="246"/>
      <c r="S62" s="246"/>
      <c r="T62" s="246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</row>
    <row r="63" spans="1:34" s="39" customFormat="1" ht="15.95" customHeight="1" thickTop="1" thickBot="1" x14ac:dyDescent="0.25">
      <c r="A63" s="310"/>
      <c r="B63" s="192">
        <f>B29+B27</f>
        <v>0</v>
      </c>
      <c r="C63" s="316"/>
      <c r="D63" s="231"/>
      <c r="E63" s="220" t="s">
        <v>111</v>
      </c>
      <c r="F63" s="193"/>
      <c r="G63" s="194">
        <f>G27+G29</f>
        <v>0</v>
      </c>
      <c r="H63" s="194">
        <f>H27+H29</f>
        <v>0</v>
      </c>
      <c r="I63" s="195">
        <f>G13+H10</f>
        <v>2151494</v>
      </c>
      <c r="J63" s="196">
        <f>J27+J29</f>
        <v>0</v>
      </c>
      <c r="K63" s="196">
        <f>K27+K29</f>
        <v>0</v>
      </c>
      <c r="L63" s="195">
        <f>J63+K63</f>
        <v>0</v>
      </c>
      <c r="M63" s="194">
        <f t="shared" si="3"/>
        <v>0</v>
      </c>
      <c r="N63" s="196">
        <f t="shared" si="3"/>
        <v>0</v>
      </c>
      <c r="O63" s="195">
        <f>O27+O29</f>
        <v>0</v>
      </c>
      <c r="P63" s="195">
        <f>P27+P29</f>
        <v>0</v>
      </c>
      <c r="Q63" s="111"/>
      <c r="R63" s="55"/>
      <c r="S63" s="55"/>
      <c r="T63" s="5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38"/>
      <c r="AH63" s="38"/>
    </row>
    <row r="64" spans="1:34" s="53" customFormat="1" ht="13.5" thickTop="1" x14ac:dyDescent="0.2">
      <c r="A64" s="103"/>
      <c r="B64" s="7"/>
      <c r="C64" s="7"/>
      <c r="D64" s="7"/>
      <c r="E64" s="7"/>
      <c r="F64" s="7"/>
      <c r="G64" s="32"/>
      <c r="H64" s="32"/>
      <c r="I64" s="32"/>
      <c r="J64" s="32"/>
      <c r="K64" s="32"/>
      <c r="L64" s="32"/>
      <c r="M64" s="32"/>
      <c r="N64" s="32"/>
      <c r="O64" s="178"/>
      <c r="P64" s="178"/>
      <c r="Q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4"/>
      <c r="AH64" s="34"/>
    </row>
    <row r="65" spans="1:34" s="53" customFormat="1" x14ac:dyDescent="0.2">
      <c r="A65" s="103"/>
      <c r="B65" s="7"/>
      <c r="C65" s="7"/>
      <c r="D65" s="7"/>
      <c r="E65" s="56">
        <f>G65-G27</f>
        <v>0</v>
      </c>
      <c r="F65" s="7"/>
      <c r="G65" s="52"/>
      <c r="H65" s="52"/>
      <c r="I65" s="32"/>
      <c r="J65" s="32"/>
      <c r="K65" s="32"/>
      <c r="L65" s="52"/>
      <c r="M65" s="32"/>
      <c r="N65" s="32"/>
      <c r="O65" s="114">
        <v>80000000</v>
      </c>
      <c r="P65" s="179"/>
      <c r="Q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34"/>
      <c r="AH65" s="34"/>
    </row>
    <row r="66" spans="1:34" s="53" customFormat="1" x14ac:dyDescent="0.2">
      <c r="A66" s="103"/>
      <c r="B66" s="7"/>
      <c r="C66" s="7"/>
      <c r="D66" s="7"/>
      <c r="E66" s="7"/>
      <c r="F66" s="7"/>
      <c r="G66" s="52"/>
      <c r="H66" s="52"/>
      <c r="I66" s="52"/>
      <c r="J66" s="32"/>
      <c r="K66" s="32"/>
      <c r="L66" s="52"/>
      <c r="M66" s="32"/>
      <c r="N66" s="32"/>
      <c r="O66" s="114">
        <f>O65-O63</f>
        <v>80000000</v>
      </c>
      <c r="P66" s="114"/>
      <c r="Q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34"/>
      <c r="AH66" s="34"/>
    </row>
    <row r="67" spans="1:34" s="53" customFormat="1" x14ac:dyDescent="0.2">
      <c r="A67" s="103"/>
      <c r="B67" s="7"/>
      <c r="C67" s="7"/>
      <c r="D67" s="7"/>
      <c r="E67" s="7"/>
      <c r="F67" s="7"/>
      <c r="G67" s="52"/>
      <c r="H67" s="52"/>
      <c r="I67" s="32"/>
      <c r="J67" s="32"/>
      <c r="K67" s="32"/>
      <c r="L67" s="52"/>
      <c r="M67" s="32"/>
      <c r="N67" s="32"/>
      <c r="O67" s="114"/>
      <c r="P67" s="180"/>
      <c r="Q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34"/>
      <c r="AH67" s="34"/>
    </row>
    <row r="68" spans="1:34" s="53" customFormat="1" x14ac:dyDescent="0.2">
      <c r="A68" s="103"/>
      <c r="B68" s="7"/>
      <c r="C68" s="7"/>
      <c r="D68" s="7"/>
      <c r="E68" s="7"/>
      <c r="F68" s="7"/>
      <c r="G68" s="32"/>
      <c r="H68" s="52"/>
      <c r="I68" s="32"/>
      <c r="J68" s="32"/>
      <c r="K68" s="32"/>
      <c r="L68" s="52"/>
      <c r="M68" s="32"/>
      <c r="N68" s="32"/>
      <c r="O68" s="114"/>
      <c r="P68" s="180"/>
      <c r="Q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34"/>
      <c r="AH68" s="34"/>
    </row>
    <row r="69" spans="1:34" s="53" customFormat="1" x14ac:dyDescent="0.2">
      <c r="A69" s="103"/>
      <c r="B69" s="7"/>
      <c r="C69" s="7"/>
      <c r="D69" s="7"/>
      <c r="E69" s="7"/>
      <c r="F69" s="7"/>
      <c r="G69" s="32"/>
      <c r="H69" s="32"/>
      <c r="I69" s="32"/>
      <c r="J69" s="32"/>
      <c r="K69" s="32"/>
      <c r="L69" s="52"/>
      <c r="M69" s="32"/>
      <c r="N69" s="32"/>
      <c r="O69" s="393" t="s">
        <v>88</v>
      </c>
      <c r="P69" s="394" t="s">
        <v>89</v>
      </c>
      <c r="Q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34"/>
      <c r="AH69" s="34"/>
    </row>
    <row r="70" spans="1:34" s="53" customFormat="1" x14ac:dyDescent="0.2">
      <c r="A70" s="103"/>
      <c r="B70" s="7"/>
      <c r="C70" s="7"/>
      <c r="D70" s="7"/>
      <c r="E70" s="7"/>
      <c r="F70" s="7"/>
      <c r="G70" s="32"/>
      <c r="H70" s="32"/>
      <c r="I70" s="32"/>
      <c r="J70" s="32"/>
      <c r="K70" s="32"/>
      <c r="L70" s="52"/>
      <c r="M70" s="32"/>
      <c r="N70" s="32" t="s">
        <v>90</v>
      </c>
      <c r="O70" s="114">
        <v>43300000</v>
      </c>
      <c r="P70" s="114">
        <f>I63</f>
        <v>2151494</v>
      </c>
      <c r="Q70" s="53">
        <v>44000000</v>
      </c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34"/>
      <c r="AH70" s="34"/>
    </row>
    <row r="71" spans="1:34" s="53" customFormat="1" ht="13.5" thickBot="1" x14ac:dyDescent="0.25">
      <c r="A71" s="103"/>
      <c r="B71" s="7"/>
      <c r="C71" s="7"/>
      <c r="D71" s="7"/>
      <c r="E71" s="7"/>
      <c r="F71" s="7"/>
      <c r="G71" s="32"/>
      <c r="H71" s="32"/>
      <c r="I71" s="32"/>
      <c r="J71" s="32"/>
      <c r="K71" s="32"/>
      <c r="L71" s="52"/>
      <c r="M71" s="32"/>
      <c r="N71" s="302" t="s">
        <v>91</v>
      </c>
      <c r="O71" s="395">
        <v>36700000</v>
      </c>
      <c r="P71" s="395">
        <f>L63</f>
        <v>0</v>
      </c>
      <c r="Q71" s="396">
        <f>O72-Q70</f>
        <v>36000000</v>
      </c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34"/>
      <c r="AH71" s="34"/>
    </row>
    <row r="72" spans="1:34" s="53" customFormat="1" ht="14.25" thickTop="1" thickBot="1" x14ac:dyDescent="0.25">
      <c r="A72" s="103"/>
      <c r="B72" s="7"/>
      <c r="C72" s="7"/>
      <c r="D72" s="7"/>
      <c r="E72" s="7"/>
      <c r="F72" s="7"/>
      <c r="G72" s="32"/>
      <c r="H72" s="32"/>
      <c r="I72" s="32"/>
      <c r="J72" s="32"/>
      <c r="K72" s="32"/>
      <c r="L72" s="52"/>
      <c r="M72" s="52"/>
      <c r="N72" s="32" t="s">
        <v>34</v>
      </c>
      <c r="O72" s="114">
        <f>SUM(O70:O71)</f>
        <v>80000000</v>
      </c>
      <c r="P72" s="397">
        <v>8699596.6600000001</v>
      </c>
      <c r="Q72" s="53">
        <f>SUM(Q70:Q71)</f>
        <v>80000000</v>
      </c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34"/>
      <c r="AH72" s="34"/>
    </row>
    <row r="73" spans="1:34" s="53" customFormat="1" ht="13.5" thickTop="1" x14ac:dyDescent="0.2">
      <c r="A73" s="103"/>
      <c r="B73" s="7"/>
      <c r="C73" s="7"/>
      <c r="D73" s="7"/>
      <c r="E73" s="7"/>
      <c r="F73" s="7"/>
      <c r="G73" s="32"/>
      <c r="H73" s="32"/>
      <c r="I73" s="32"/>
      <c r="J73" s="32"/>
      <c r="K73" s="32"/>
      <c r="L73" s="52"/>
      <c r="M73" s="32"/>
      <c r="N73" s="32"/>
      <c r="O73" s="114"/>
      <c r="P73" s="393">
        <f>SUM(P70:P72)</f>
        <v>10851090.66</v>
      </c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34"/>
      <c r="AH73" s="34"/>
    </row>
    <row r="74" spans="1:34" s="53" customFormat="1" x14ac:dyDescent="0.2">
      <c r="A74" s="103"/>
      <c r="B74" s="7"/>
      <c r="C74" s="7"/>
      <c r="D74" s="7"/>
      <c r="E74" s="7"/>
      <c r="F74" s="7"/>
      <c r="G74" s="32"/>
      <c r="H74" s="32"/>
      <c r="I74" s="32"/>
      <c r="J74" s="32"/>
      <c r="K74" s="32"/>
      <c r="L74" s="52"/>
      <c r="M74" s="32"/>
      <c r="N74" s="32"/>
      <c r="O74" s="114"/>
      <c r="P74" s="180"/>
      <c r="Q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34"/>
      <c r="AH74" s="34"/>
    </row>
    <row r="75" spans="1:34" s="53" customFormat="1" x14ac:dyDescent="0.2">
      <c r="A75" s="103"/>
      <c r="B75" s="7"/>
      <c r="C75" s="7"/>
      <c r="D75" s="7"/>
      <c r="E75" s="7"/>
      <c r="F75" s="7"/>
      <c r="G75" s="32"/>
      <c r="H75" s="32"/>
      <c r="I75" s="32"/>
      <c r="J75" s="32"/>
      <c r="K75" s="32"/>
      <c r="L75" s="52"/>
      <c r="M75" s="32"/>
      <c r="N75" s="32"/>
      <c r="O75" s="114"/>
      <c r="P75" s="180"/>
      <c r="Q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34"/>
      <c r="AH75" s="34"/>
    </row>
    <row r="76" spans="1:34" s="53" customFormat="1" x14ac:dyDescent="0.2">
      <c r="A76" s="103"/>
      <c r="B76" s="7"/>
      <c r="C76" s="7"/>
      <c r="D76" s="7"/>
      <c r="E76" s="7"/>
      <c r="F76" s="7"/>
      <c r="G76" s="32"/>
      <c r="H76" s="32"/>
      <c r="I76" s="32"/>
      <c r="J76" s="32"/>
      <c r="K76" s="32"/>
      <c r="L76" s="138"/>
      <c r="M76" s="32"/>
      <c r="N76" s="32"/>
      <c r="O76" s="114"/>
      <c r="P76" s="180"/>
      <c r="Q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34"/>
      <c r="AH76" s="34"/>
    </row>
    <row r="77" spans="1:34" s="53" customFormat="1" x14ac:dyDescent="0.2">
      <c r="A77" s="103"/>
      <c r="B77" s="7"/>
      <c r="C77" s="7"/>
      <c r="D77" s="7"/>
      <c r="E77" s="7"/>
      <c r="F77" s="7"/>
      <c r="G77" s="32"/>
      <c r="H77" s="32"/>
      <c r="I77" s="32"/>
      <c r="J77" s="32"/>
      <c r="K77" s="32"/>
      <c r="L77" s="32"/>
      <c r="M77" s="32"/>
      <c r="N77" s="32"/>
      <c r="O77" s="114"/>
      <c r="P77" s="180"/>
      <c r="Q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34"/>
      <c r="AH77" s="34"/>
    </row>
    <row r="78" spans="1:34" s="53" customFormat="1" x14ac:dyDescent="0.2">
      <c r="A78" s="103"/>
      <c r="B78" s="7"/>
      <c r="C78" s="7"/>
      <c r="D78" s="7"/>
      <c r="E78" s="7"/>
      <c r="F78" s="7"/>
      <c r="G78" s="32"/>
      <c r="H78" s="32"/>
      <c r="I78" s="32"/>
      <c r="J78" s="32"/>
      <c r="K78" s="32"/>
      <c r="L78" s="32"/>
      <c r="M78" s="32"/>
      <c r="N78" s="32"/>
      <c r="O78" s="114"/>
      <c r="P78" s="180"/>
      <c r="Q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34"/>
      <c r="AH78" s="34"/>
    </row>
    <row r="79" spans="1:34" s="53" customFormat="1" x14ac:dyDescent="0.2">
      <c r="A79" s="103"/>
      <c r="B79" s="7"/>
      <c r="C79" s="7"/>
      <c r="D79" s="7"/>
      <c r="E79" s="7"/>
      <c r="F79" s="7"/>
      <c r="G79" s="32"/>
      <c r="H79" s="32"/>
      <c r="I79" s="32"/>
      <c r="J79" s="32"/>
      <c r="K79" s="32"/>
      <c r="L79" s="32"/>
      <c r="M79" s="32"/>
      <c r="N79" s="32"/>
      <c r="O79" s="114"/>
      <c r="P79" s="180"/>
      <c r="Q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34"/>
      <c r="AH79" s="34"/>
    </row>
    <row r="80" spans="1:34" s="53" customFormat="1" x14ac:dyDescent="0.2">
      <c r="A80" s="103"/>
      <c r="B80" s="7"/>
      <c r="C80" s="7"/>
      <c r="D80" s="7"/>
      <c r="E80" s="7"/>
      <c r="F80" s="7"/>
      <c r="G80" s="32"/>
      <c r="H80" s="32"/>
      <c r="I80" s="32"/>
      <c r="J80" s="32"/>
      <c r="K80" s="32"/>
      <c r="L80" s="32"/>
      <c r="M80" s="32"/>
      <c r="N80" s="32"/>
      <c r="O80" s="114"/>
      <c r="P80" s="180"/>
      <c r="Q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34"/>
      <c r="AH80" s="34"/>
    </row>
    <row r="81" spans="1:34" s="53" customFormat="1" x14ac:dyDescent="0.2">
      <c r="A81" s="103"/>
      <c r="B81" s="7"/>
      <c r="C81" s="7"/>
      <c r="D81" s="7"/>
      <c r="E81" s="7"/>
      <c r="F81" s="7"/>
      <c r="G81" s="32"/>
      <c r="H81" s="32"/>
      <c r="I81" s="32"/>
      <c r="J81" s="32"/>
      <c r="K81" s="32"/>
      <c r="L81" s="32"/>
      <c r="M81" s="32"/>
      <c r="N81" s="52">
        <f>O63-P63</f>
        <v>0</v>
      </c>
      <c r="O81" s="114"/>
      <c r="P81" s="180"/>
      <c r="Q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34"/>
      <c r="AH81" s="34"/>
    </row>
    <row r="82" spans="1:34" s="53" customFormat="1" x14ac:dyDescent="0.2">
      <c r="A82" s="103"/>
      <c r="B82" s="7"/>
      <c r="C82" s="7"/>
      <c r="D82" s="7"/>
      <c r="E82" s="7"/>
      <c r="F82" s="7"/>
      <c r="G82" s="32"/>
      <c r="H82" s="32"/>
      <c r="I82" s="32"/>
      <c r="J82" s="32"/>
      <c r="K82" s="32"/>
      <c r="L82" s="32"/>
      <c r="M82" s="32"/>
      <c r="N82" s="32"/>
      <c r="O82" s="114"/>
      <c r="P82" s="180"/>
      <c r="Q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34"/>
      <c r="AH82" s="34"/>
    </row>
    <row r="83" spans="1:34" s="53" customFormat="1" x14ac:dyDescent="0.2">
      <c r="A83" s="103"/>
      <c r="B83" s="7"/>
      <c r="C83" s="7"/>
      <c r="D83" s="7"/>
      <c r="E83" s="7"/>
      <c r="F83" s="7"/>
      <c r="G83" s="32"/>
      <c r="H83" s="32"/>
      <c r="I83" s="32"/>
      <c r="J83" s="32"/>
      <c r="K83" s="32"/>
      <c r="L83" s="32"/>
      <c r="M83" s="32"/>
      <c r="N83" s="32"/>
      <c r="O83" s="114"/>
      <c r="P83" s="180"/>
      <c r="Q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34"/>
      <c r="AH83" s="34"/>
    </row>
    <row r="84" spans="1:34" s="53" customFormat="1" x14ac:dyDescent="0.2">
      <c r="A84" s="103"/>
      <c r="B84" s="7"/>
      <c r="C84" s="7"/>
      <c r="D84" s="7"/>
      <c r="E84" s="7"/>
      <c r="F84" s="7"/>
      <c r="G84" s="32"/>
      <c r="H84" s="32"/>
      <c r="I84" s="32"/>
      <c r="J84" s="32"/>
      <c r="K84" s="32"/>
      <c r="L84" s="32"/>
      <c r="M84" s="32"/>
      <c r="N84" s="32"/>
      <c r="O84" s="114"/>
      <c r="P84" s="180"/>
      <c r="Q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34"/>
      <c r="AH84" s="34"/>
    </row>
    <row r="85" spans="1:34" s="53" customFormat="1" x14ac:dyDescent="0.2">
      <c r="A85" s="103"/>
      <c r="B85" s="7"/>
      <c r="C85" s="7"/>
      <c r="D85" s="7"/>
      <c r="E85" s="7"/>
      <c r="F85" s="7"/>
      <c r="G85" s="32"/>
      <c r="H85" s="32"/>
      <c r="I85" s="32"/>
      <c r="J85" s="32"/>
      <c r="K85" s="32"/>
      <c r="L85" s="32"/>
      <c r="M85" s="32"/>
      <c r="N85" s="32"/>
      <c r="O85" s="114"/>
      <c r="P85" s="180"/>
      <c r="Q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34"/>
      <c r="AH85" s="34"/>
    </row>
    <row r="86" spans="1:34" s="53" customFormat="1" x14ac:dyDescent="0.2">
      <c r="A86" s="103"/>
      <c r="B86" s="7"/>
      <c r="C86" s="7"/>
      <c r="D86" s="7"/>
      <c r="E86" s="7"/>
      <c r="F86" s="7"/>
      <c r="G86" s="32"/>
      <c r="H86" s="32"/>
      <c r="I86" s="32"/>
      <c r="J86" s="32"/>
      <c r="K86" s="32"/>
      <c r="L86" s="32"/>
      <c r="M86" s="32"/>
      <c r="N86" s="32"/>
      <c r="O86" s="180"/>
      <c r="P86" s="180"/>
      <c r="Q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4"/>
      <c r="AH86" s="34"/>
    </row>
    <row r="87" spans="1:34" s="53" customFormat="1" x14ac:dyDescent="0.2">
      <c r="A87" s="103"/>
      <c r="B87" s="7"/>
      <c r="C87" s="7"/>
      <c r="D87" s="7"/>
      <c r="E87" s="7"/>
      <c r="F87" s="7"/>
      <c r="G87" s="32"/>
      <c r="H87" s="32"/>
      <c r="I87" s="32"/>
      <c r="J87" s="32"/>
      <c r="K87" s="32"/>
      <c r="L87" s="32"/>
      <c r="M87" s="32"/>
      <c r="N87" s="32"/>
      <c r="O87" s="180"/>
      <c r="P87" s="180"/>
      <c r="Q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4"/>
      <c r="AH87" s="34"/>
    </row>
    <row r="88" spans="1:34" s="53" customFormat="1" x14ac:dyDescent="0.2">
      <c r="A88" s="103"/>
      <c r="B88" s="7"/>
      <c r="C88" s="7"/>
      <c r="D88" s="7"/>
      <c r="E88" s="7"/>
      <c r="F88" s="7"/>
      <c r="G88" s="32"/>
      <c r="H88" s="32"/>
      <c r="I88" s="32"/>
      <c r="J88" s="32"/>
      <c r="K88" s="32"/>
      <c r="L88" s="32"/>
      <c r="M88" s="32"/>
      <c r="N88" s="32">
        <v>71169483.329999998</v>
      </c>
      <c r="O88" s="180"/>
      <c r="P88" s="180"/>
      <c r="Q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34"/>
      <c r="AH88" s="34"/>
    </row>
    <row r="89" spans="1:34" s="53" customFormat="1" x14ac:dyDescent="0.2">
      <c r="A89" s="103"/>
      <c r="B89" s="7"/>
      <c r="C89" s="7"/>
      <c r="D89" s="7"/>
      <c r="E89" s="7"/>
      <c r="F89" s="7"/>
      <c r="G89" s="32"/>
      <c r="H89" s="32"/>
      <c r="I89" s="32"/>
      <c r="J89" s="32"/>
      <c r="K89" s="32"/>
      <c r="L89" s="32"/>
      <c r="M89" s="32"/>
      <c r="N89" s="32">
        <v>8699596.6600000001</v>
      </c>
      <c r="O89" s="180"/>
      <c r="P89" s="180"/>
      <c r="Q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34"/>
      <c r="AH89" s="34"/>
    </row>
    <row r="90" spans="1:34" s="53" customFormat="1" x14ac:dyDescent="0.2">
      <c r="A90" s="103"/>
      <c r="B90" s="7"/>
      <c r="C90" s="7"/>
      <c r="D90" s="7"/>
      <c r="E90" s="7"/>
      <c r="F90" s="7"/>
      <c r="G90" s="32"/>
      <c r="H90" s="32"/>
      <c r="I90" s="32"/>
      <c r="J90" s="32"/>
      <c r="K90" s="32"/>
      <c r="L90" s="32"/>
      <c r="M90" s="32"/>
      <c r="N90" s="32">
        <f>SUM(N88:N89)</f>
        <v>79869079.989999995</v>
      </c>
      <c r="O90" s="180"/>
      <c r="P90" s="180"/>
      <c r="Q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34"/>
      <c r="AH90" s="34"/>
    </row>
    <row r="91" spans="1:34" s="53" customFormat="1" x14ac:dyDescent="0.2">
      <c r="A91" s="103"/>
      <c r="B91" s="7"/>
      <c r="C91" s="7"/>
      <c r="D91" s="7"/>
      <c r="E91" s="7"/>
      <c r="F91" s="7"/>
      <c r="G91" s="32"/>
      <c r="H91" s="32"/>
      <c r="I91" s="32"/>
      <c r="J91" s="32"/>
      <c r="K91" s="32"/>
      <c r="L91" s="32"/>
      <c r="M91" s="32"/>
      <c r="N91" s="32"/>
      <c r="O91" s="180"/>
      <c r="P91" s="180"/>
      <c r="Q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34"/>
      <c r="AH91" s="34"/>
    </row>
    <row r="92" spans="1:34" s="53" customFormat="1" x14ac:dyDescent="0.2">
      <c r="A92" s="103"/>
      <c r="B92" s="7"/>
      <c r="C92" s="7"/>
      <c r="D92" s="7"/>
      <c r="E92" s="7"/>
      <c r="F92" s="7"/>
      <c r="G92" s="32"/>
      <c r="H92" s="32"/>
      <c r="I92" s="32"/>
      <c r="J92" s="32"/>
      <c r="K92" s="32"/>
      <c r="L92" s="32"/>
      <c r="M92" s="32"/>
      <c r="N92" s="32"/>
      <c r="O92" s="180"/>
      <c r="P92" s="180"/>
      <c r="Q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34"/>
      <c r="AH92" s="34"/>
    </row>
    <row r="93" spans="1:34" s="53" customFormat="1" x14ac:dyDescent="0.2">
      <c r="A93" s="103"/>
      <c r="B93" s="7"/>
      <c r="C93" s="7"/>
      <c r="D93" s="7"/>
      <c r="E93" s="7"/>
      <c r="F93" s="7"/>
      <c r="G93" s="32"/>
      <c r="H93" s="32"/>
      <c r="I93" s="32"/>
      <c r="J93" s="32"/>
      <c r="K93" s="32"/>
      <c r="L93" s="32"/>
      <c r="M93" s="32"/>
      <c r="N93" s="32"/>
      <c r="O93" s="180"/>
      <c r="P93" s="180"/>
      <c r="Q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34"/>
      <c r="AH93" s="34"/>
    </row>
    <row r="94" spans="1:34" s="53" customFormat="1" x14ac:dyDescent="0.2">
      <c r="A94" s="103"/>
      <c r="B94" s="7"/>
      <c r="C94" s="7"/>
      <c r="D94" s="7"/>
      <c r="E94" s="7"/>
      <c r="F94" s="7"/>
      <c r="G94" s="32"/>
      <c r="H94" s="32"/>
      <c r="I94" s="32"/>
      <c r="J94" s="32"/>
      <c r="K94" s="32"/>
      <c r="L94" s="32"/>
      <c r="M94" s="32"/>
      <c r="N94" s="32"/>
      <c r="O94" s="180"/>
      <c r="P94" s="180"/>
      <c r="Q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34"/>
      <c r="AH94" s="34"/>
    </row>
    <row r="95" spans="1:34" s="53" customFormat="1" x14ac:dyDescent="0.2">
      <c r="A95" s="103"/>
      <c r="B95" s="7"/>
      <c r="C95" s="7"/>
      <c r="D95" s="7"/>
      <c r="E95" s="7"/>
      <c r="F95" s="7"/>
      <c r="G95" s="32"/>
      <c r="H95" s="32"/>
      <c r="I95" s="32"/>
      <c r="J95" s="32"/>
      <c r="K95" s="32"/>
      <c r="L95" s="32"/>
      <c r="M95" s="32"/>
      <c r="N95" s="32"/>
      <c r="O95" s="180"/>
      <c r="P95" s="180"/>
      <c r="Q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34"/>
      <c r="AH95" s="34"/>
    </row>
    <row r="96" spans="1:34" s="53" customFormat="1" x14ac:dyDescent="0.2">
      <c r="A96" s="103"/>
      <c r="B96" s="7"/>
      <c r="C96" s="7"/>
      <c r="D96" s="7"/>
      <c r="E96" s="7"/>
      <c r="F96" s="7"/>
      <c r="G96" s="32"/>
      <c r="H96" s="32"/>
      <c r="I96" s="32"/>
      <c r="J96" s="32"/>
      <c r="K96" s="32"/>
      <c r="L96" s="32"/>
      <c r="M96" s="32"/>
      <c r="N96" s="32"/>
      <c r="O96" s="180"/>
      <c r="P96" s="180"/>
      <c r="Q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34"/>
      <c r="AH96" s="34"/>
    </row>
    <row r="97" spans="1:34" s="53" customFormat="1" x14ac:dyDescent="0.2">
      <c r="A97" s="103"/>
      <c r="B97" s="7"/>
      <c r="C97" s="7"/>
      <c r="D97" s="7"/>
      <c r="E97" s="7"/>
      <c r="F97" s="7"/>
      <c r="G97" s="32"/>
      <c r="H97" s="32"/>
      <c r="I97" s="32"/>
      <c r="J97" s="32"/>
      <c r="K97" s="32"/>
      <c r="L97" s="32"/>
      <c r="M97" s="32"/>
      <c r="N97" s="32"/>
      <c r="O97" s="180"/>
      <c r="P97" s="180"/>
      <c r="Q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34"/>
      <c r="AH97" s="34"/>
    </row>
    <row r="98" spans="1:34" s="53" customFormat="1" x14ac:dyDescent="0.2">
      <c r="A98" s="103"/>
      <c r="B98" s="7"/>
      <c r="C98" s="7"/>
      <c r="D98" s="7"/>
      <c r="E98" s="7"/>
      <c r="F98" s="7"/>
      <c r="G98" s="32"/>
      <c r="H98" s="32"/>
      <c r="I98" s="32"/>
      <c r="J98" s="32"/>
      <c r="K98" s="32"/>
      <c r="L98" s="32"/>
      <c r="M98" s="32"/>
      <c r="N98" s="32"/>
      <c r="O98" s="180"/>
      <c r="P98" s="180"/>
      <c r="Q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34"/>
      <c r="AH98" s="34"/>
    </row>
    <row r="99" spans="1:34" s="53" customFormat="1" x14ac:dyDescent="0.2">
      <c r="A99" s="103"/>
      <c r="B99" s="7"/>
      <c r="C99" s="7"/>
      <c r="D99" s="7"/>
      <c r="E99" s="7"/>
      <c r="F99" s="7"/>
      <c r="G99" s="32"/>
      <c r="H99" s="32"/>
      <c r="I99" s="32"/>
      <c r="J99" s="32"/>
      <c r="K99" s="32"/>
      <c r="L99" s="32"/>
      <c r="M99" s="32"/>
      <c r="N99" s="32"/>
      <c r="O99" s="180"/>
      <c r="P99" s="180"/>
      <c r="Q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34"/>
      <c r="AH99" s="34"/>
    </row>
    <row r="100" spans="1:34" s="53" customFormat="1" x14ac:dyDescent="0.2">
      <c r="A100" s="103"/>
      <c r="B100" s="7"/>
      <c r="C100" s="7"/>
      <c r="D100" s="7"/>
      <c r="E100" s="7"/>
      <c r="F100" s="7"/>
      <c r="G100" s="32"/>
      <c r="H100" s="32"/>
      <c r="I100" s="32"/>
      <c r="J100" s="32"/>
      <c r="K100" s="32"/>
      <c r="L100" s="32"/>
      <c r="M100" s="32"/>
      <c r="N100" s="32"/>
      <c r="O100" s="180"/>
      <c r="P100" s="180"/>
      <c r="Q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34"/>
      <c r="AH100" s="34"/>
    </row>
    <row r="101" spans="1:34" s="53" customFormat="1" x14ac:dyDescent="0.2">
      <c r="A101" s="103"/>
      <c r="B101" s="7"/>
      <c r="C101" s="7"/>
      <c r="D101" s="7"/>
      <c r="E101" s="7"/>
      <c r="F101" s="7"/>
      <c r="G101" s="32"/>
      <c r="H101" s="32"/>
      <c r="I101" s="32"/>
      <c r="J101" s="32"/>
      <c r="K101" s="32"/>
      <c r="L101" s="32"/>
      <c r="M101" s="32"/>
      <c r="N101" s="32"/>
      <c r="O101" s="180"/>
      <c r="P101" s="180"/>
      <c r="Q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34"/>
      <c r="AH101" s="34"/>
    </row>
    <row r="102" spans="1:34" s="53" customFormat="1" x14ac:dyDescent="0.2">
      <c r="A102" s="103"/>
      <c r="B102" s="7"/>
      <c r="C102" s="7"/>
      <c r="D102" s="7"/>
      <c r="E102" s="7"/>
      <c r="F102" s="7"/>
      <c r="G102" s="32"/>
      <c r="H102" s="32"/>
      <c r="I102" s="32"/>
      <c r="J102" s="32"/>
      <c r="K102" s="32"/>
      <c r="L102" s="32"/>
      <c r="M102" s="32"/>
      <c r="N102" s="32"/>
      <c r="O102" s="180"/>
      <c r="P102" s="180"/>
      <c r="Q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34"/>
      <c r="AH102" s="34"/>
    </row>
    <row r="103" spans="1:34" s="53" customFormat="1" x14ac:dyDescent="0.2">
      <c r="A103" s="103"/>
      <c r="B103" s="7"/>
      <c r="C103" s="7"/>
      <c r="D103" s="7"/>
      <c r="E103" s="7"/>
      <c r="F103" s="7"/>
      <c r="G103" s="32"/>
      <c r="H103" s="32"/>
      <c r="I103" s="32"/>
      <c r="J103" s="32"/>
      <c r="K103" s="32"/>
      <c r="L103" s="32"/>
      <c r="M103" s="32"/>
      <c r="N103" s="32"/>
      <c r="O103" s="180"/>
      <c r="P103" s="180"/>
      <c r="Q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34"/>
      <c r="AH103" s="34"/>
    </row>
    <row r="104" spans="1:34" s="53" customFormat="1" x14ac:dyDescent="0.2">
      <c r="A104" s="103"/>
      <c r="B104" s="7"/>
      <c r="C104" s="7"/>
      <c r="D104" s="7"/>
      <c r="E104" s="7"/>
      <c r="F104" s="7"/>
      <c r="G104" s="32"/>
      <c r="H104" s="32"/>
      <c r="I104" s="32"/>
      <c r="J104" s="32"/>
      <c r="K104" s="32"/>
      <c r="L104" s="32"/>
      <c r="M104" s="32"/>
      <c r="N104" s="32"/>
      <c r="O104" s="180"/>
      <c r="P104" s="180"/>
      <c r="Q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34"/>
      <c r="AH104" s="34"/>
    </row>
    <row r="105" spans="1:34" s="53" customFormat="1" x14ac:dyDescent="0.2">
      <c r="A105" s="103"/>
      <c r="B105" s="7"/>
      <c r="C105" s="7"/>
      <c r="D105" s="7"/>
      <c r="E105" s="7"/>
      <c r="F105" s="7"/>
      <c r="G105" s="32"/>
      <c r="H105" s="32"/>
      <c r="I105" s="32"/>
      <c r="J105" s="32"/>
      <c r="K105" s="32"/>
      <c r="L105" s="32"/>
      <c r="M105" s="32"/>
      <c r="N105" s="32"/>
      <c r="O105" s="180"/>
      <c r="P105" s="180"/>
      <c r="Q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34"/>
      <c r="AH105" s="34"/>
    </row>
    <row r="106" spans="1:34" s="53" customFormat="1" x14ac:dyDescent="0.2">
      <c r="A106" s="103"/>
      <c r="B106" s="7"/>
      <c r="C106" s="7"/>
      <c r="D106" s="7"/>
      <c r="E106" s="7"/>
      <c r="F106" s="7"/>
      <c r="G106" s="32"/>
      <c r="H106" s="32"/>
      <c r="I106" s="32"/>
      <c r="J106" s="32"/>
      <c r="K106" s="32"/>
      <c r="L106" s="32"/>
      <c r="M106" s="32"/>
      <c r="N106" s="32"/>
      <c r="O106" s="180"/>
      <c r="P106" s="180"/>
      <c r="Q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34"/>
      <c r="AH106" s="34"/>
    </row>
    <row r="107" spans="1:34" s="53" customFormat="1" x14ac:dyDescent="0.2">
      <c r="A107" s="103"/>
      <c r="B107" s="7"/>
      <c r="C107" s="7"/>
      <c r="D107" s="7"/>
      <c r="E107" s="7"/>
      <c r="F107" s="7"/>
      <c r="G107" s="32"/>
      <c r="H107" s="32"/>
      <c r="I107" s="32"/>
      <c r="J107" s="32"/>
      <c r="K107" s="32"/>
      <c r="L107" s="32"/>
      <c r="M107" s="32"/>
      <c r="N107" s="32"/>
      <c r="O107" s="180"/>
      <c r="P107" s="180"/>
      <c r="Q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34"/>
      <c r="AH107" s="34"/>
    </row>
    <row r="108" spans="1:34" s="53" customFormat="1" x14ac:dyDescent="0.2">
      <c r="A108" s="103"/>
      <c r="B108" s="7"/>
      <c r="C108" s="7"/>
      <c r="D108" s="7"/>
      <c r="E108" s="7"/>
      <c r="F108" s="7"/>
      <c r="G108" s="32"/>
      <c r="H108" s="32"/>
      <c r="I108" s="32"/>
      <c r="J108" s="32"/>
      <c r="K108" s="32"/>
      <c r="L108" s="32"/>
      <c r="M108" s="32"/>
      <c r="N108" s="32"/>
      <c r="O108" s="180"/>
      <c r="P108" s="180"/>
      <c r="Q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34"/>
      <c r="AH108" s="34"/>
    </row>
    <row r="109" spans="1:34" s="53" customFormat="1" x14ac:dyDescent="0.2">
      <c r="A109" s="103"/>
      <c r="B109" s="7"/>
      <c r="C109" s="7"/>
      <c r="D109" s="7"/>
      <c r="E109" s="7"/>
      <c r="F109" s="7"/>
      <c r="G109" s="32"/>
      <c r="H109" s="32"/>
      <c r="I109" s="32"/>
      <c r="J109" s="32"/>
      <c r="K109" s="32"/>
      <c r="L109" s="32"/>
      <c r="M109" s="32"/>
      <c r="N109" s="32"/>
      <c r="O109" s="180"/>
      <c r="P109" s="180"/>
      <c r="Q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34"/>
      <c r="AH109" s="34"/>
    </row>
    <row r="110" spans="1:34" s="53" customFormat="1" x14ac:dyDescent="0.2">
      <c r="A110" s="103"/>
      <c r="B110" s="7"/>
      <c r="C110" s="7"/>
      <c r="D110" s="7"/>
      <c r="E110" s="7"/>
      <c r="F110" s="7"/>
      <c r="G110" s="32"/>
      <c r="H110" s="32"/>
      <c r="I110" s="32"/>
      <c r="J110" s="32"/>
      <c r="K110" s="32"/>
      <c r="L110" s="32"/>
      <c r="M110" s="32"/>
      <c r="N110" s="32"/>
      <c r="O110" s="180"/>
      <c r="P110" s="180"/>
      <c r="Q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34"/>
      <c r="AH110" s="34"/>
    </row>
    <row r="111" spans="1:34" s="53" customFormat="1" x14ac:dyDescent="0.2">
      <c r="A111" s="103"/>
      <c r="B111" s="7"/>
      <c r="C111" s="7"/>
      <c r="D111" s="7"/>
      <c r="E111" s="7"/>
      <c r="F111" s="7"/>
      <c r="G111" s="32"/>
      <c r="H111" s="32"/>
      <c r="I111" s="32"/>
      <c r="J111" s="32"/>
      <c r="K111" s="32"/>
      <c r="L111" s="32"/>
      <c r="M111" s="32"/>
      <c r="N111" s="32"/>
      <c r="O111" s="180"/>
      <c r="P111" s="180"/>
      <c r="Q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34"/>
      <c r="AH111" s="34"/>
    </row>
    <row r="112" spans="1:34" s="53" customFormat="1" x14ac:dyDescent="0.2">
      <c r="A112" s="103"/>
      <c r="B112" s="7"/>
      <c r="C112" s="7"/>
      <c r="D112" s="7"/>
      <c r="E112" s="7"/>
      <c r="F112" s="7"/>
      <c r="G112" s="32"/>
      <c r="H112" s="32"/>
      <c r="I112" s="32"/>
      <c r="J112" s="32"/>
      <c r="K112" s="32"/>
      <c r="L112" s="32"/>
      <c r="M112" s="32"/>
      <c r="N112" s="32"/>
      <c r="O112" s="180"/>
      <c r="P112" s="180"/>
      <c r="Q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34"/>
      <c r="AH112" s="34"/>
    </row>
    <row r="113" spans="1:34" s="53" customFormat="1" x14ac:dyDescent="0.2">
      <c r="A113" s="103"/>
      <c r="B113" s="7"/>
      <c r="C113" s="7"/>
      <c r="D113" s="7"/>
      <c r="E113" s="7"/>
      <c r="F113" s="7"/>
      <c r="G113" s="32"/>
      <c r="H113" s="32"/>
      <c r="I113" s="32"/>
      <c r="J113" s="32"/>
      <c r="K113" s="32"/>
      <c r="L113" s="32"/>
      <c r="M113" s="32"/>
      <c r="N113" s="32"/>
      <c r="O113" s="180"/>
      <c r="P113" s="180"/>
      <c r="Q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34"/>
      <c r="AH113" s="34"/>
    </row>
    <row r="114" spans="1:34" s="53" customFormat="1" x14ac:dyDescent="0.2">
      <c r="A114" s="103"/>
      <c r="B114" s="7"/>
      <c r="C114" s="7"/>
      <c r="D114" s="7"/>
      <c r="E114" s="7"/>
      <c r="F114" s="7"/>
      <c r="G114" s="32"/>
      <c r="H114" s="32"/>
      <c r="I114" s="32"/>
      <c r="J114" s="32"/>
      <c r="K114" s="32"/>
      <c r="L114" s="32"/>
      <c r="M114" s="32"/>
      <c r="N114" s="32"/>
      <c r="O114" s="180"/>
      <c r="P114" s="180"/>
      <c r="Q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34"/>
      <c r="AH114" s="34"/>
    </row>
    <row r="115" spans="1:34" s="53" customFormat="1" x14ac:dyDescent="0.2">
      <c r="A115" s="103"/>
      <c r="B115" s="7"/>
      <c r="C115" s="7"/>
      <c r="D115" s="7"/>
      <c r="E115" s="7"/>
      <c r="F115" s="7"/>
      <c r="G115" s="32"/>
      <c r="H115" s="32"/>
      <c r="I115" s="32"/>
      <c r="J115" s="32"/>
      <c r="K115" s="32"/>
      <c r="L115" s="32"/>
      <c r="M115" s="32"/>
      <c r="N115" s="32"/>
      <c r="O115" s="180"/>
      <c r="P115" s="180"/>
      <c r="Q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34"/>
      <c r="AH115" s="34"/>
    </row>
    <row r="116" spans="1:34" s="53" customFormat="1" x14ac:dyDescent="0.2">
      <c r="A116" s="103"/>
      <c r="B116" s="7"/>
      <c r="C116" s="7"/>
      <c r="D116" s="7"/>
      <c r="E116" s="7"/>
      <c r="F116" s="7"/>
      <c r="G116" s="32"/>
      <c r="H116" s="32"/>
      <c r="I116" s="32"/>
      <c r="J116" s="32"/>
      <c r="K116" s="32"/>
      <c r="L116" s="32"/>
      <c r="M116" s="32"/>
      <c r="N116" s="32"/>
      <c r="O116" s="180"/>
      <c r="P116" s="180"/>
      <c r="Q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34"/>
      <c r="AH116" s="34"/>
    </row>
    <row r="117" spans="1:34" s="53" customFormat="1" x14ac:dyDescent="0.2">
      <c r="A117" s="103"/>
      <c r="B117" s="7"/>
      <c r="C117" s="7"/>
      <c r="D117" s="7"/>
      <c r="E117" s="7"/>
      <c r="F117" s="7"/>
      <c r="G117" s="32"/>
      <c r="H117" s="32"/>
      <c r="I117" s="32"/>
      <c r="J117" s="32"/>
      <c r="K117" s="32"/>
      <c r="L117" s="32"/>
      <c r="M117" s="32"/>
      <c r="N117" s="32"/>
      <c r="O117" s="180"/>
      <c r="P117" s="180"/>
      <c r="Q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34"/>
      <c r="AH117" s="34"/>
    </row>
    <row r="118" spans="1:34" s="53" customFormat="1" x14ac:dyDescent="0.2">
      <c r="A118" s="103"/>
      <c r="B118" s="7"/>
      <c r="C118" s="7"/>
      <c r="D118" s="7"/>
      <c r="E118" s="7"/>
      <c r="F118" s="7"/>
      <c r="G118" s="32"/>
      <c r="H118" s="32"/>
      <c r="I118" s="32"/>
      <c r="J118" s="32"/>
      <c r="K118" s="32"/>
      <c r="L118" s="32"/>
      <c r="M118" s="32"/>
      <c r="N118" s="32"/>
      <c r="O118" s="180"/>
      <c r="P118" s="180"/>
      <c r="Q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34"/>
      <c r="AH118" s="34"/>
    </row>
    <row r="119" spans="1:34" s="53" customFormat="1" x14ac:dyDescent="0.2">
      <c r="A119" s="103"/>
      <c r="B119" s="7"/>
      <c r="C119" s="7"/>
      <c r="D119" s="7"/>
      <c r="E119" s="7"/>
      <c r="F119" s="7"/>
      <c r="G119" s="32"/>
      <c r="H119" s="32"/>
      <c r="I119" s="32"/>
      <c r="J119" s="32"/>
      <c r="K119" s="32"/>
      <c r="L119" s="32"/>
      <c r="M119" s="32"/>
      <c r="N119" s="32"/>
      <c r="O119" s="180"/>
      <c r="P119" s="180"/>
      <c r="Q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34"/>
      <c r="AH119" s="34"/>
    </row>
    <row r="120" spans="1:34" s="53" customFormat="1" x14ac:dyDescent="0.2">
      <c r="A120" s="103"/>
      <c r="B120" s="7"/>
      <c r="C120" s="7"/>
      <c r="D120" s="7"/>
      <c r="E120" s="7"/>
      <c r="F120" s="7"/>
      <c r="G120" s="32"/>
      <c r="H120" s="32"/>
      <c r="I120" s="32"/>
      <c r="J120" s="32"/>
      <c r="K120" s="32"/>
      <c r="L120" s="32"/>
      <c r="M120" s="32"/>
      <c r="N120" s="32"/>
      <c r="O120" s="180"/>
      <c r="P120" s="180"/>
      <c r="Q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34"/>
      <c r="AH120" s="34"/>
    </row>
    <row r="121" spans="1:34" s="53" customFormat="1" x14ac:dyDescent="0.2">
      <c r="A121" s="103"/>
      <c r="B121" s="7"/>
      <c r="C121" s="7"/>
      <c r="D121" s="7"/>
      <c r="E121" s="7"/>
      <c r="F121" s="7"/>
      <c r="G121" s="32"/>
      <c r="H121" s="32"/>
      <c r="I121" s="32"/>
      <c r="J121" s="32"/>
      <c r="K121" s="32"/>
      <c r="L121" s="32"/>
      <c r="M121" s="32"/>
      <c r="N121" s="32"/>
      <c r="O121" s="180"/>
      <c r="P121" s="180"/>
      <c r="Q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34"/>
      <c r="AH121" s="34"/>
    </row>
    <row r="122" spans="1:34" s="53" customFormat="1" x14ac:dyDescent="0.2">
      <c r="A122" s="103"/>
      <c r="B122" s="7"/>
      <c r="C122" s="7"/>
      <c r="D122" s="7"/>
      <c r="E122" s="7"/>
      <c r="F122" s="7"/>
      <c r="G122" s="32"/>
      <c r="H122" s="32"/>
      <c r="I122" s="32"/>
      <c r="J122" s="32"/>
      <c r="K122" s="32"/>
      <c r="L122" s="32"/>
      <c r="M122" s="32"/>
      <c r="N122" s="32"/>
      <c r="O122" s="180"/>
      <c r="P122" s="180"/>
      <c r="Q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34"/>
      <c r="AH122" s="34"/>
    </row>
    <row r="123" spans="1:34" s="53" customFormat="1" x14ac:dyDescent="0.2">
      <c r="A123" s="103"/>
      <c r="B123" s="7"/>
      <c r="C123" s="7"/>
      <c r="D123" s="7"/>
      <c r="E123" s="7"/>
      <c r="F123" s="7"/>
      <c r="G123" s="32"/>
      <c r="H123" s="32"/>
      <c r="I123" s="32"/>
      <c r="J123" s="32"/>
      <c r="K123" s="32"/>
      <c r="L123" s="32"/>
      <c r="M123" s="32"/>
      <c r="N123" s="32"/>
      <c r="O123" s="180"/>
      <c r="P123" s="180"/>
      <c r="Q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34"/>
      <c r="AH123" s="34"/>
    </row>
    <row r="124" spans="1:34" s="53" customFormat="1" x14ac:dyDescent="0.2">
      <c r="A124" s="103"/>
      <c r="B124" s="7"/>
      <c r="C124" s="7"/>
      <c r="D124" s="7"/>
      <c r="E124" s="7"/>
      <c r="F124" s="7"/>
      <c r="G124" s="32"/>
      <c r="H124" s="32"/>
      <c r="I124" s="32"/>
      <c r="J124" s="32"/>
      <c r="K124" s="32"/>
      <c r="L124" s="32"/>
      <c r="M124" s="32"/>
      <c r="N124" s="32"/>
      <c r="O124" s="180"/>
      <c r="P124" s="180"/>
      <c r="Q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34"/>
      <c r="AH124" s="34"/>
    </row>
    <row r="125" spans="1:34" s="53" customFormat="1" x14ac:dyDescent="0.2">
      <c r="A125" s="103"/>
      <c r="B125" s="7"/>
      <c r="C125" s="7"/>
      <c r="D125" s="7"/>
      <c r="E125" s="7"/>
      <c r="F125" s="7"/>
      <c r="G125" s="32"/>
      <c r="H125" s="32"/>
      <c r="I125" s="32"/>
      <c r="J125" s="32"/>
      <c r="K125" s="32"/>
      <c r="L125" s="32"/>
      <c r="M125" s="32"/>
      <c r="N125" s="32"/>
      <c r="O125" s="180"/>
      <c r="P125" s="180"/>
      <c r="Q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34"/>
      <c r="AH125" s="34"/>
    </row>
    <row r="126" spans="1:34" s="53" customFormat="1" x14ac:dyDescent="0.2">
      <c r="A126" s="103"/>
      <c r="B126" s="7"/>
      <c r="C126" s="7"/>
      <c r="D126" s="7"/>
      <c r="E126" s="7"/>
      <c r="F126" s="7"/>
      <c r="G126" s="32"/>
      <c r="H126" s="32"/>
      <c r="I126" s="32"/>
      <c r="J126" s="32"/>
      <c r="K126" s="32"/>
      <c r="L126" s="32"/>
      <c r="M126" s="32"/>
      <c r="N126" s="32"/>
      <c r="O126" s="180"/>
      <c r="P126" s="180"/>
      <c r="Q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34"/>
      <c r="AH126" s="34"/>
    </row>
    <row r="127" spans="1:34" s="53" customFormat="1" x14ac:dyDescent="0.2">
      <c r="A127" s="103"/>
      <c r="B127" s="7"/>
      <c r="C127" s="7"/>
      <c r="D127" s="7"/>
      <c r="E127" s="7"/>
      <c r="F127" s="7"/>
      <c r="G127" s="32"/>
      <c r="H127" s="32"/>
      <c r="I127" s="32"/>
      <c r="J127" s="32"/>
      <c r="K127" s="32"/>
      <c r="L127" s="32"/>
      <c r="M127" s="32"/>
      <c r="N127" s="32"/>
      <c r="O127" s="180"/>
      <c r="P127" s="180"/>
      <c r="Q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34"/>
      <c r="AH127" s="34"/>
    </row>
    <row r="128" spans="1:34" s="53" customFormat="1" x14ac:dyDescent="0.2">
      <c r="A128" s="103"/>
      <c r="B128" s="7"/>
      <c r="C128" s="7"/>
      <c r="D128" s="7"/>
      <c r="E128" s="7"/>
      <c r="F128" s="7"/>
      <c r="G128" s="32"/>
      <c r="H128" s="32"/>
      <c r="I128" s="32"/>
      <c r="J128" s="32"/>
      <c r="K128" s="32"/>
      <c r="L128" s="32"/>
      <c r="M128" s="32"/>
      <c r="N128" s="32"/>
      <c r="O128" s="180"/>
      <c r="P128" s="180"/>
      <c r="Q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34"/>
      <c r="AH128" s="34"/>
    </row>
    <row r="129" spans="1:34" s="53" customFormat="1" x14ac:dyDescent="0.2">
      <c r="A129" s="103"/>
      <c r="B129" s="7"/>
      <c r="C129" s="7"/>
      <c r="D129" s="7"/>
      <c r="E129" s="7"/>
      <c r="F129" s="7"/>
      <c r="G129" s="32"/>
      <c r="H129" s="32"/>
      <c r="I129" s="32"/>
      <c r="J129" s="32"/>
      <c r="K129" s="32"/>
      <c r="L129" s="32"/>
      <c r="M129" s="32"/>
      <c r="N129" s="32"/>
      <c r="O129" s="180"/>
      <c r="P129" s="180"/>
      <c r="Q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34"/>
      <c r="AH129" s="34"/>
    </row>
    <row r="130" spans="1:34" s="53" customFormat="1" x14ac:dyDescent="0.2">
      <c r="A130" s="103"/>
      <c r="B130" s="7"/>
      <c r="C130" s="7"/>
      <c r="D130" s="7"/>
      <c r="E130" s="7"/>
      <c r="F130" s="7"/>
      <c r="G130" s="32"/>
      <c r="H130" s="32"/>
      <c r="I130" s="32"/>
      <c r="J130" s="32"/>
      <c r="K130" s="32"/>
      <c r="L130" s="32"/>
      <c r="M130" s="32"/>
      <c r="N130" s="32"/>
      <c r="O130" s="180"/>
      <c r="P130" s="180"/>
      <c r="Q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34"/>
      <c r="AH130" s="34"/>
    </row>
    <row r="131" spans="1:34" s="53" customFormat="1" x14ac:dyDescent="0.2">
      <c r="A131" s="103"/>
      <c r="B131" s="7"/>
      <c r="C131" s="7"/>
      <c r="D131" s="7"/>
      <c r="E131" s="7"/>
      <c r="F131" s="7"/>
      <c r="G131" s="32"/>
      <c r="H131" s="32"/>
      <c r="I131" s="32"/>
      <c r="J131" s="32"/>
      <c r="K131" s="32"/>
      <c r="L131" s="32"/>
      <c r="M131" s="32"/>
      <c r="N131" s="32"/>
      <c r="O131" s="180"/>
      <c r="P131" s="180"/>
      <c r="Q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34"/>
      <c r="AH131" s="34"/>
    </row>
    <row r="132" spans="1:34" s="53" customFormat="1" x14ac:dyDescent="0.2">
      <c r="A132" s="103"/>
      <c r="B132" s="7"/>
      <c r="C132" s="7"/>
      <c r="D132" s="7"/>
      <c r="E132" s="7"/>
      <c r="F132" s="7"/>
      <c r="G132" s="32"/>
      <c r="H132" s="32"/>
      <c r="I132" s="32"/>
      <c r="J132" s="32"/>
      <c r="K132" s="32"/>
      <c r="L132" s="32"/>
      <c r="M132" s="32"/>
      <c r="N132" s="32"/>
      <c r="O132" s="180"/>
      <c r="P132" s="180"/>
      <c r="Q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34"/>
      <c r="AH132" s="34"/>
    </row>
    <row r="133" spans="1:34" s="53" customFormat="1" x14ac:dyDescent="0.2">
      <c r="A133" s="103"/>
      <c r="B133" s="7"/>
      <c r="C133" s="7"/>
      <c r="D133" s="7"/>
      <c r="E133" s="7"/>
      <c r="F133" s="7"/>
      <c r="G133" s="32"/>
      <c r="H133" s="32"/>
      <c r="I133" s="32"/>
      <c r="J133" s="32"/>
      <c r="K133" s="32"/>
      <c r="L133" s="32"/>
      <c r="M133" s="32"/>
      <c r="N133" s="32"/>
      <c r="O133" s="180"/>
      <c r="P133" s="180"/>
      <c r="Q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34"/>
      <c r="AH133" s="34"/>
    </row>
    <row r="134" spans="1:34" s="53" customFormat="1" x14ac:dyDescent="0.2">
      <c r="A134" s="103"/>
      <c r="B134" s="7"/>
      <c r="C134" s="7"/>
      <c r="D134" s="7"/>
      <c r="E134" s="7"/>
      <c r="F134" s="7"/>
      <c r="G134" s="32"/>
      <c r="H134" s="32"/>
      <c r="I134" s="32"/>
      <c r="J134" s="32"/>
      <c r="K134" s="32"/>
      <c r="L134" s="32"/>
      <c r="M134" s="32"/>
      <c r="N134" s="32"/>
      <c r="O134" s="180"/>
      <c r="P134" s="180"/>
      <c r="Q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34"/>
      <c r="AH134" s="34"/>
    </row>
  </sheetData>
  <mergeCells count="10">
    <mergeCell ref="A2:O2"/>
    <mergeCell ref="A4:A6"/>
    <mergeCell ref="B4:B6"/>
    <mergeCell ref="C4:C5"/>
    <mergeCell ref="D4:D6"/>
    <mergeCell ref="E4:E6"/>
    <mergeCell ref="F4:F5"/>
    <mergeCell ref="G4:I4"/>
    <mergeCell ref="J4:L4"/>
    <mergeCell ref="M4:O4"/>
  </mergeCells>
  <pageMargins left="0.17" right="0.28999999999999998" top="0.17" bottom="0.24" header="0.3" footer="0.3"/>
  <pageSetup paperSize="9" scale="78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18"/>
  <sheetViews>
    <sheetView showZeros="0" topLeftCell="D2" zoomScale="80" zoomScaleNormal="80" workbookViewId="0">
      <selection activeCell="E47" sqref="E47"/>
    </sheetView>
  </sheetViews>
  <sheetFormatPr defaultRowHeight="12.75" x14ac:dyDescent="0.2"/>
  <cols>
    <col min="1" max="1" width="9.85546875" style="103" customWidth="1"/>
    <col min="2" max="2" width="4.85546875" style="7" hidden="1" customWidth="1"/>
    <col min="3" max="3" width="21.85546875" style="7" hidden="1" customWidth="1"/>
    <col min="4" max="4" width="29.140625" style="7" customWidth="1"/>
    <col min="5" max="5" width="120" style="7" customWidth="1"/>
    <col min="6" max="6" width="69.28515625" style="7" hidden="1" customWidth="1"/>
    <col min="7" max="7" width="21.42578125" style="32" bestFit="1" customWidth="1"/>
    <col min="8" max="8" width="18.42578125" style="32" hidden="1" customWidth="1"/>
    <col min="9" max="9" width="17.85546875" style="32" hidden="1" customWidth="1"/>
    <col min="10" max="10" width="21.42578125" style="32" bestFit="1" customWidth="1"/>
    <col min="11" max="11" width="18.42578125" style="32" hidden="1" customWidth="1"/>
    <col min="12" max="12" width="20.140625" style="32" hidden="1" customWidth="1"/>
    <col min="13" max="13" width="21.42578125" style="32" bestFit="1" customWidth="1"/>
    <col min="14" max="15" width="20.140625" style="32" hidden="1" customWidth="1"/>
    <col min="16" max="16" width="22.28515625" style="32" hidden="1" customWidth="1"/>
    <col min="17" max="17" width="16" style="44" bestFit="1" customWidth="1"/>
    <col min="18" max="18" width="17.85546875" style="53" bestFit="1" customWidth="1"/>
    <col min="19" max="19" width="17.42578125" style="53" bestFit="1" customWidth="1"/>
    <col min="20" max="20" width="14.85546875" style="53" bestFit="1" customWidth="1"/>
    <col min="21" max="32" width="9.140625" style="19"/>
    <col min="33" max="34" width="9.140625" style="34"/>
    <col min="35" max="16384" width="9.140625" style="7"/>
  </cols>
  <sheetData>
    <row r="1" spans="1:34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9"/>
    </row>
    <row r="2" spans="1:34" ht="32.25" customHeight="1" x14ac:dyDescent="0.25">
      <c r="A2" s="986" t="s">
        <v>99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300"/>
      <c r="Q2" s="19"/>
    </row>
    <row r="3" spans="1:34" ht="13.5" thickBot="1" x14ac:dyDescent="0.25">
      <c r="A3" s="301"/>
      <c r="B3" s="33"/>
      <c r="C3" s="33"/>
      <c r="D3" s="33"/>
      <c r="E3" s="33"/>
      <c r="F3" s="33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19"/>
    </row>
    <row r="4" spans="1:34" s="148" customFormat="1" ht="33" customHeight="1" thickTop="1" x14ac:dyDescent="0.25">
      <c r="A4" s="988" t="s">
        <v>84</v>
      </c>
      <c r="B4" s="991" t="s">
        <v>79</v>
      </c>
      <c r="C4" s="994" t="s">
        <v>0</v>
      </c>
      <c r="D4" s="996" t="s">
        <v>22</v>
      </c>
      <c r="E4" s="999" t="s">
        <v>37</v>
      </c>
      <c r="F4" s="1002" t="s">
        <v>1</v>
      </c>
      <c r="G4" s="1004" t="s">
        <v>80</v>
      </c>
      <c r="H4" s="1005"/>
      <c r="I4" s="1005"/>
      <c r="J4" s="1006" t="s">
        <v>68</v>
      </c>
      <c r="K4" s="1007"/>
      <c r="L4" s="1008"/>
      <c r="M4" s="1006" t="s">
        <v>69</v>
      </c>
      <c r="N4" s="1007"/>
      <c r="O4" s="1008"/>
      <c r="P4" s="321" t="s">
        <v>86</v>
      </c>
      <c r="Q4" s="46"/>
      <c r="R4" s="54"/>
      <c r="S4" s="54"/>
      <c r="T4" s="54"/>
      <c r="U4" s="47"/>
      <c r="V4" s="47"/>
      <c r="W4" s="47"/>
      <c r="X4" s="47"/>
    </row>
    <row r="5" spans="1:34" s="48" customFormat="1" ht="15.75" customHeight="1" thickBot="1" x14ac:dyDescent="0.3">
      <c r="A5" s="989"/>
      <c r="B5" s="992"/>
      <c r="C5" s="995"/>
      <c r="D5" s="997"/>
      <c r="E5" s="1000"/>
      <c r="F5" s="1003"/>
      <c r="G5" s="133" t="s">
        <v>81</v>
      </c>
      <c r="H5" s="134" t="s">
        <v>9</v>
      </c>
      <c r="I5" s="135" t="s">
        <v>34</v>
      </c>
      <c r="J5" s="133" t="s">
        <v>81</v>
      </c>
      <c r="K5" s="133" t="s">
        <v>9</v>
      </c>
      <c r="L5" s="135" t="s">
        <v>34</v>
      </c>
      <c r="M5" s="137" t="s">
        <v>81</v>
      </c>
      <c r="N5" s="133" t="s">
        <v>9</v>
      </c>
      <c r="O5" s="135" t="s">
        <v>34</v>
      </c>
      <c r="P5" s="135" t="s">
        <v>85</v>
      </c>
      <c r="Q5" s="46"/>
      <c r="R5" s="54"/>
      <c r="S5" s="54"/>
      <c r="T5" s="54"/>
      <c r="U5" s="47"/>
      <c r="V5" s="47"/>
      <c r="W5" s="47"/>
      <c r="X5" s="47"/>
    </row>
    <row r="6" spans="1:34" s="47" customFormat="1" ht="15.75" customHeight="1" thickBot="1" x14ac:dyDescent="0.3">
      <c r="A6" s="990"/>
      <c r="B6" s="993"/>
      <c r="C6" s="289"/>
      <c r="D6" s="998"/>
      <c r="E6" s="1001"/>
      <c r="G6" s="290">
        <v>4631</v>
      </c>
      <c r="H6" s="291">
        <v>4631</v>
      </c>
      <c r="I6" s="292"/>
      <c r="J6" s="291">
        <v>4632</v>
      </c>
      <c r="K6" s="290">
        <v>4632</v>
      </c>
      <c r="L6" s="292"/>
      <c r="M6" s="293"/>
      <c r="N6" s="290"/>
      <c r="O6" s="292"/>
      <c r="P6" s="292"/>
      <c r="Q6" s="46"/>
      <c r="R6" s="54"/>
      <c r="S6" s="54"/>
      <c r="T6" s="54"/>
    </row>
    <row r="7" spans="1:34" s="295" customFormat="1" ht="12.75" customHeight="1" thickTop="1" thickBot="1" x14ac:dyDescent="0.3">
      <c r="A7" s="233"/>
      <c r="B7" s="317"/>
      <c r="C7" s="234"/>
      <c r="D7" s="294">
        <v>1</v>
      </c>
      <c r="E7" s="235">
        <v>2</v>
      </c>
      <c r="G7" s="296">
        <v>3</v>
      </c>
      <c r="H7" s="297">
        <v>4</v>
      </c>
      <c r="I7" s="294" t="s">
        <v>70</v>
      </c>
      <c r="J7" s="297">
        <v>6</v>
      </c>
      <c r="K7" s="296">
        <v>7</v>
      </c>
      <c r="L7" s="294" t="s">
        <v>71</v>
      </c>
      <c r="M7" s="298" t="s">
        <v>72</v>
      </c>
      <c r="N7" s="296" t="s">
        <v>73</v>
      </c>
      <c r="O7" s="294" t="s">
        <v>74</v>
      </c>
      <c r="P7" s="294"/>
      <c r="Q7" s="46"/>
      <c r="R7" s="54"/>
      <c r="S7" s="54"/>
      <c r="T7" s="54"/>
      <c r="U7" s="47"/>
      <c r="V7" s="47"/>
      <c r="W7" s="47"/>
    </row>
    <row r="8" spans="1:34" s="48" customFormat="1" ht="18.75" customHeight="1" thickTop="1" thickBot="1" x14ac:dyDescent="0.3">
      <c r="A8" s="181"/>
      <c r="B8" s="156"/>
      <c r="C8" s="136"/>
      <c r="D8" s="139"/>
      <c r="E8" s="236" t="s">
        <v>98</v>
      </c>
      <c r="G8" s="133"/>
      <c r="H8" s="134"/>
      <c r="I8" s="135"/>
      <c r="J8" s="134"/>
      <c r="K8" s="133"/>
      <c r="L8" s="135"/>
      <c r="M8" s="137"/>
      <c r="N8" s="133"/>
      <c r="O8" s="135"/>
      <c r="P8" s="135"/>
      <c r="Q8" s="46"/>
      <c r="R8" s="54"/>
      <c r="S8" s="54"/>
      <c r="T8" s="54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4" s="102" customFormat="1" ht="16.5" thickTop="1" thickBot="1" x14ac:dyDescent="0.25">
      <c r="A9" s="182" t="s">
        <v>54</v>
      </c>
      <c r="B9" s="96">
        <v>14</v>
      </c>
      <c r="C9" s="149"/>
      <c r="D9" s="221"/>
      <c r="E9" s="210" t="s">
        <v>82</v>
      </c>
      <c r="F9" s="97" t="s">
        <v>35</v>
      </c>
      <c r="G9" s="95">
        <f>SUM(G10:G14)</f>
        <v>7256174</v>
      </c>
      <c r="H9" s="95">
        <f>SUM(H10:H14)</f>
        <v>0</v>
      </c>
      <c r="I9" s="98">
        <f t="shared" ref="I9:I47" si="0">G9+H9</f>
        <v>7256174</v>
      </c>
      <c r="J9" s="95">
        <f>SUM(J10:J14)</f>
        <v>21119640</v>
      </c>
      <c r="K9" s="95">
        <f>SUM(K10:K14)</f>
        <v>0</v>
      </c>
      <c r="L9" s="107">
        <f t="shared" ref="L9:L47" si="1">J9+K9</f>
        <v>21119640</v>
      </c>
      <c r="M9" s="115">
        <f t="shared" ref="M9:N23" si="2">G9+J9</f>
        <v>28375814</v>
      </c>
      <c r="N9" s="95">
        <f t="shared" si="2"/>
        <v>0</v>
      </c>
      <c r="O9" s="107">
        <f>M9+N9</f>
        <v>28375814</v>
      </c>
      <c r="P9" s="107">
        <f>SUM(P10:P15)</f>
        <v>0</v>
      </c>
      <c r="Q9" s="108"/>
      <c r="R9" s="99"/>
      <c r="S9" s="99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01"/>
    </row>
    <row r="10" spans="1:34" s="34" customFormat="1" ht="18" customHeight="1" thickTop="1" x14ac:dyDescent="0.2">
      <c r="A10" s="184">
        <v>2</v>
      </c>
      <c r="B10" s="12"/>
      <c r="C10" s="151" t="s">
        <v>2</v>
      </c>
      <c r="D10" s="63" t="s">
        <v>6</v>
      </c>
      <c r="E10" s="140" t="s">
        <v>38</v>
      </c>
      <c r="F10" s="61" t="s">
        <v>5</v>
      </c>
      <c r="G10" s="9">
        <v>979754</v>
      </c>
      <c r="H10" s="62"/>
      <c r="I10" s="63">
        <f t="shared" si="0"/>
        <v>979754</v>
      </c>
      <c r="J10" s="198"/>
      <c r="K10" s="9"/>
      <c r="L10" s="10">
        <f t="shared" si="1"/>
        <v>0</v>
      </c>
      <c r="M10" s="8">
        <f t="shared" si="2"/>
        <v>979754</v>
      </c>
      <c r="N10" s="9">
        <f t="shared" si="2"/>
        <v>0</v>
      </c>
      <c r="O10" s="10">
        <f t="shared" ref="O10:O46" si="3">M10+N10</f>
        <v>979754</v>
      </c>
      <c r="P10" s="10"/>
      <c r="Q10" s="109"/>
      <c r="R10" s="53"/>
      <c r="S10" s="53"/>
      <c r="T10" s="53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4" customFormat="1" ht="18" customHeight="1" x14ac:dyDescent="0.2">
      <c r="A11" s="184">
        <v>6</v>
      </c>
      <c r="B11" s="12"/>
      <c r="C11" s="151" t="s">
        <v>2</v>
      </c>
      <c r="D11" s="68" t="s">
        <v>18</v>
      </c>
      <c r="E11" s="142" t="s">
        <v>41</v>
      </c>
      <c r="F11" s="66" t="s">
        <v>17</v>
      </c>
      <c r="G11" s="9">
        <v>354944</v>
      </c>
      <c r="H11" s="62"/>
      <c r="I11" s="63">
        <f t="shared" si="0"/>
        <v>354944</v>
      </c>
      <c r="J11" s="198"/>
      <c r="K11" s="9"/>
      <c r="L11" s="10">
        <f t="shared" si="1"/>
        <v>0</v>
      </c>
      <c r="M11" s="8">
        <f t="shared" si="2"/>
        <v>354944</v>
      </c>
      <c r="N11" s="9">
        <f t="shared" si="2"/>
        <v>0</v>
      </c>
      <c r="O11" s="10">
        <f t="shared" si="3"/>
        <v>354944</v>
      </c>
      <c r="P11" s="10"/>
      <c r="Q11" s="109"/>
      <c r="R11" s="53"/>
      <c r="S11" s="53"/>
      <c r="T11" s="53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4" s="373" customFormat="1" ht="18" customHeight="1" x14ac:dyDescent="0.2">
      <c r="A12" s="398">
        <v>10</v>
      </c>
      <c r="B12" s="399"/>
      <c r="C12" s="400" t="s">
        <v>2</v>
      </c>
      <c r="D12" s="401" t="s">
        <v>15</v>
      </c>
      <c r="E12" s="402" t="s">
        <v>62</v>
      </c>
      <c r="F12" s="403" t="s">
        <v>16</v>
      </c>
      <c r="G12" s="404"/>
      <c r="H12" s="405"/>
      <c r="I12" s="401">
        <f t="shared" si="0"/>
        <v>0</v>
      </c>
      <c r="J12" s="406">
        <v>21119640</v>
      </c>
      <c r="K12" s="410"/>
      <c r="L12" s="407">
        <f t="shared" si="1"/>
        <v>21119640</v>
      </c>
      <c r="M12" s="408">
        <f t="shared" si="2"/>
        <v>21119640</v>
      </c>
      <c r="N12" s="404">
        <f t="shared" si="2"/>
        <v>0</v>
      </c>
      <c r="O12" s="407">
        <f t="shared" si="3"/>
        <v>21119640</v>
      </c>
      <c r="P12" s="407">
        <f>K12</f>
        <v>0</v>
      </c>
      <c r="Q12" s="109"/>
      <c r="R12" s="371"/>
      <c r="S12" s="371"/>
      <c r="T12" s="371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</row>
    <row r="13" spans="1:34" s="373" customFormat="1" ht="18" customHeight="1" x14ac:dyDescent="0.2">
      <c r="A13" s="362">
        <v>11</v>
      </c>
      <c r="B13" s="363"/>
      <c r="C13" s="364" t="s">
        <v>2</v>
      </c>
      <c r="D13" s="365" t="s">
        <v>15</v>
      </c>
      <c r="E13" s="402" t="s">
        <v>63</v>
      </c>
      <c r="F13" s="366" t="s">
        <v>16</v>
      </c>
      <c r="G13" s="368">
        <v>1846110</v>
      </c>
      <c r="H13" s="410"/>
      <c r="I13" s="365">
        <f t="shared" si="0"/>
        <v>1846110</v>
      </c>
      <c r="J13" s="409"/>
      <c r="K13" s="367"/>
      <c r="L13" s="369">
        <f t="shared" si="1"/>
        <v>0</v>
      </c>
      <c r="M13" s="370">
        <f t="shared" si="2"/>
        <v>1846110</v>
      </c>
      <c r="N13" s="367">
        <f t="shared" si="2"/>
        <v>0</v>
      </c>
      <c r="O13" s="369">
        <f t="shared" si="3"/>
        <v>1846110</v>
      </c>
      <c r="P13" s="369">
        <f>H13</f>
        <v>0</v>
      </c>
      <c r="Q13" s="109"/>
      <c r="R13" s="371"/>
      <c r="S13" s="371"/>
      <c r="T13" s="371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</row>
    <row r="14" spans="1:34" s="373" customFormat="1" ht="18" customHeight="1" thickBot="1" x14ac:dyDescent="0.25">
      <c r="A14" s="362">
        <v>12</v>
      </c>
      <c r="B14" s="363"/>
      <c r="C14" s="364" t="s">
        <v>2</v>
      </c>
      <c r="D14" s="365" t="s">
        <v>15</v>
      </c>
      <c r="E14" s="402" t="s">
        <v>64</v>
      </c>
      <c r="F14" s="366" t="s">
        <v>16</v>
      </c>
      <c r="G14" s="368">
        <v>4075366</v>
      </c>
      <c r="H14" s="410"/>
      <c r="I14" s="365">
        <f t="shared" si="0"/>
        <v>4075366</v>
      </c>
      <c r="J14" s="409"/>
      <c r="K14" s="367"/>
      <c r="L14" s="369">
        <f t="shared" si="1"/>
        <v>0</v>
      </c>
      <c r="M14" s="370">
        <f t="shared" si="2"/>
        <v>4075366</v>
      </c>
      <c r="N14" s="367">
        <f t="shared" si="2"/>
        <v>0</v>
      </c>
      <c r="O14" s="369">
        <f t="shared" si="3"/>
        <v>4075366</v>
      </c>
      <c r="P14" s="369">
        <f>H14</f>
        <v>0</v>
      </c>
      <c r="Q14" s="109"/>
      <c r="R14" s="371"/>
      <c r="S14" s="371"/>
      <c r="T14" s="371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</row>
    <row r="15" spans="1:34" s="1" customFormat="1" ht="18" customHeight="1" thickTop="1" thickBot="1" x14ac:dyDescent="0.25">
      <c r="A15" s="186" t="s">
        <v>55</v>
      </c>
      <c r="B15" s="1">
        <v>2</v>
      </c>
      <c r="C15" s="153"/>
      <c r="D15" s="222"/>
      <c r="E15" s="213" t="s">
        <v>96</v>
      </c>
      <c r="F15" s="39"/>
      <c r="G15" s="24"/>
      <c r="H15" s="24"/>
      <c r="I15" s="2">
        <f t="shared" si="0"/>
        <v>0</v>
      </c>
      <c r="J15" s="24"/>
      <c r="K15" s="24"/>
      <c r="L15" s="92">
        <f t="shared" si="1"/>
        <v>0</v>
      </c>
      <c r="M15" s="83">
        <f t="shared" si="2"/>
        <v>0</v>
      </c>
      <c r="N15" s="24">
        <f t="shared" si="2"/>
        <v>0</v>
      </c>
      <c r="O15" s="92">
        <f t="shared" si="3"/>
        <v>0</v>
      </c>
      <c r="P15" s="92"/>
      <c r="Q15" s="111"/>
      <c r="R15" s="53"/>
      <c r="S15" s="55"/>
      <c r="T15" s="5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50"/>
      <c r="AH15" s="50"/>
    </row>
    <row r="16" spans="1:34" s="171" customFormat="1" ht="18" hidden="1" customHeight="1" thickTop="1" thickBot="1" x14ac:dyDescent="0.25">
      <c r="A16" s="189"/>
      <c r="B16" s="169"/>
      <c r="C16" s="170" t="s">
        <v>9</v>
      </c>
      <c r="D16" s="223" t="s">
        <v>21</v>
      </c>
      <c r="E16" s="215"/>
      <c r="F16" s="171" t="s">
        <v>20</v>
      </c>
      <c r="G16" s="172"/>
      <c r="H16" s="173"/>
      <c r="I16" s="174">
        <f t="shared" si="0"/>
        <v>0</v>
      </c>
      <c r="J16" s="202"/>
      <c r="K16" s="175"/>
      <c r="L16" s="176">
        <f t="shared" si="1"/>
        <v>0</v>
      </c>
      <c r="M16" s="122">
        <f t="shared" si="2"/>
        <v>0</v>
      </c>
      <c r="N16" s="175">
        <f t="shared" si="2"/>
        <v>0</v>
      </c>
      <c r="O16" s="176">
        <f t="shared" si="3"/>
        <v>0</v>
      </c>
      <c r="P16" s="176"/>
      <c r="Q16" s="109"/>
      <c r="R16" s="53"/>
      <c r="S16" s="53"/>
      <c r="T16" s="53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77"/>
      <c r="AH16" s="177"/>
    </row>
    <row r="17" spans="1:34" s="26" customFormat="1" ht="18" hidden="1" customHeight="1" thickTop="1" thickBot="1" x14ac:dyDescent="0.25">
      <c r="A17" s="190" t="s">
        <v>58</v>
      </c>
      <c r="B17" s="146">
        <f>B9+B15</f>
        <v>16</v>
      </c>
      <c r="C17" s="25"/>
      <c r="D17" s="224"/>
      <c r="E17" s="320" t="s">
        <v>53</v>
      </c>
      <c r="G17" s="113"/>
      <c r="H17" s="113"/>
      <c r="I17" s="113">
        <f t="shared" si="0"/>
        <v>0</v>
      </c>
      <c r="J17" s="113"/>
      <c r="K17" s="131"/>
      <c r="L17" s="132">
        <f t="shared" si="1"/>
        <v>0</v>
      </c>
      <c r="M17" s="113"/>
      <c r="N17" s="131">
        <f t="shared" si="2"/>
        <v>0</v>
      </c>
      <c r="O17" s="132">
        <f t="shared" si="3"/>
        <v>0</v>
      </c>
      <c r="P17" s="132">
        <f>P15+P9</f>
        <v>0</v>
      </c>
      <c r="Q17" s="111"/>
      <c r="R17" s="53"/>
      <c r="S17" s="55"/>
      <c r="T17" s="55"/>
      <c r="U17" s="45"/>
      <c r="V17" s="45"/>
      <c r="W17" s="45"/>
      <c r="X17" s="45"/>
      <c r="Y17" s="38"/>
      <c r="Z17" s="38"/>
      <c r="AA17" s="38"/>
      <c r="AB17" s="38"/>
      <c r="AC17" s="38"/>
      <c r="AD17" s="38"/>
      <c r="AE17" s="38"/>
      <c r="AF17" s="38"/>
      <c r="AG17" s="38"/>
      <c r="AH17" s="38"/>
    </row>
    <row r="18" spans="1:34" s="282" customFormat="1" ht="18" customHeight="1" thickTop="1" thickBot="1" x14ac:dyDescent="0.3">
      <c r="A18" s="279"/>
      <c r="B18" s="318"/>
      <c r="C18" s="232"/>
      <c r="D18" s="280"/>
      <c r="E18" s="281" t="s">
        <v>97</v>
      </c>
      <c r="G18" s="283"/>
      <c r="H18" s="284"/>
      <c r="I18" s="285">
        <f t="shared" si="0"/>
        <v>0</v>
      </c>
      <c r="J18" s="286"/>
      <c r="K18" s="287"/>
      <c r="L18" s="288">
        <f t="shared" si="1"/>
        <v>0</v>
      </c>
      <c r="M18" s="283">
        <f t="shared" si="2"/>
        <v>0</v>
      </c>
      <c r="N18" s="287">
        <f t="shared" si="2"/>
        <v>0</v>
      </c>
      <c r="O18" s="288">
        <f t="shared" si="3"/>
        <v>0</v>
      </c>
      <c r="P18" s="288"/>
      <c r="Q18" s="245"/>
      <c r="R18" s="246"/>
      <c r="S18" s="246"/>
      <c r="T18" s="246"/>
      <c r="U18" s="247"/>
      <c r="V18" s="247"/>
      <c r="W18" s="247"/>
      <c r="X18" s="247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</row>
    <row r="19" spans="1:34" s="26" customFormat="1" ht="18" customHeight="1" thickTop="1" thickBot="1" x14ac:dyDescent="0.25">
      <c r="A19" s="190" t="s">
        <v>59</v>
      </c>
      <c r="B19" s="147" t="e">
        <f>B20+#REF!+B28+B30+B41</f>
        <v>#REF!</v>
      </c>
      <c r="C19" s="311"/>
      <c r="D19" s="225"/>
      <c r="E19" s="319" t="s">
        <v>57</v>
      </c>
      <c r="F19" s="29"/>
      <c r="G19" s="30">
        <f>G20+G30+G41</f>
        <v>9309268.3000000007</v>
      </c>
      <c r="H19" s="30"/>
      <c r="I19" s="31">
        <f t="shared" si="0"/>
        <v>9309268.3000000007</v>
      </c>
      <c r="J19" s="203">
        <f>J30</f>
        <v>6315039.4299999997</v>
      </c>
      <c r="K19" s="131"/>
      <c r="L19" s="132">
        <f t="shared" si="1"/>
        <v>6315039.4299999997</v>
      </c>
      <c r="M19" s="113">
        <f t="shared" si="2"/>
        <v>15624307.73</v>
      </c>
      <c r="N19" s="131">
        <f t="shared" si="2"/>
        <v>0</v>
      </c>
      <c r="O19" s="132">
        <f t="shared" si="3"/>
        <v>15624307.73</v>
      </c>
      <c r="P19" s="132" t="e">
        <f>SUM(P20+#REF!++P28+P30+P41)</f>
        <v>#REF!</v>
      </c>
      <c r="Q19" s="111"/>
      <c r="R19" s="55"/>
      <c r="S19" s="55"/>
      <c r="T19" s="5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38"/>
      <c r="AH19" s="38"/>
    </row>
    <row r="20" spans="1:34" s="13" customFormat="1" ht="18" customHeight="1" thickTop="1" x14ac:dyDescent="0.2">
      <c r="A20" s="303"/>
      <c r="B20" s="145">
        <v>1</v>
      </c>
      <c r="C20" s="36"/>
      <c r="D20" s="226"/>
      <c r="E20" s="36" t="s">
        <v>51</v>
      </c>
      <c r="F20" s="27"/>
      <c r="G20" s="20">
        <f>G21+G22</f>
        <v>3373430.7</v>
      </c>
      <c r="H20" s="20"/>
      <c r="I20" s="21">
        <f t="shared" si="0"/>
        <v>3373430.7</v>
      </c>
      <c r="J20" s="204">
        <f>J21+J22</f>
        <v>0</v>
      </c>
      <c r="K20" s="124"/>
      <c r="L20" s="21">
        <f t="shared" si="1"/>
        <v>0</v>
      </c>
      <c r="M20" s="123">
        <f t="shared" si="2"/>
        <v>3373430.7</v>
      </c>
      <c r="N20" s="124">
        <f t="shared" si="2"/>
        <v>0</v>
      </c>
      <c r="O20" s="21">
        <f t="shared" si="3"/>
        <v>3373430.7</v>
      </c>
      <c r="P20" s="21"/>
      <c r="Q20" s="111"/>
      <c r="R20" s="53"/>
      <c r="S20" s="55"/>
      <c r="T20" s="5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s="34" customFormat="1" ht="18" customHeight="1" thickBot="1" x14ac:dyDescent="0.25">
      <c r="A21" s="184">
        <v>1</v>
      </c>
      <c r="B21" s="12"/>
      <c r="C21" s="151" t="s">
        <v>2</v>
      </c>
      <c r="D21" s="68" t="s">
        <v>23</v>
      </c>
      <c r="E21" s="216" t="s">
        <v>44</v>
      </c>
      <c r="F21" s="66" t="s">
        <v>24</v>
      </c>
      <c r="G21" s="8">
        <v>3373430.7</v>
      </c>
      <c r="H21" s="9"/>
      <c r="I21" s="10">
        <f t="shared" si="0"/>
        <v>3373430.7</v>
      </c>
      <c r="J21" s="198"/>
      <c r="K21" s="9"/>
      <c r="L21" s="10">
        <f t="shared" si="1"/>
        <v>0</v>
      </c>
      <c r="M21" s="8">
        <f t="shared" si="2"/>
        <v>3373430.7</v>
      </c>
      <c r="N21" s="9">
        <f t="shared" si="2"/>
        <v>0</v>
      </c>
      <c r="O21" s="10">
        <f t="shared" si="3"/>
        <v>3373430.7</v>
      </c>
      <c r="P21" s="10"/>
      <c r="Q21" s="109"/>
      <c r="R21" s="55"/>
      <c r="S21" s="55"/>
      <c r="T21" s="53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1:34" s="35" customFormat="1" ht="26.25" hidden="1" customHeight="1" thickBot="1" x14ac:dyDescent="0.25">
      <c r="A22" s="304"/>
      <c r="B22" s="18"/>
      <c r="C22" s="312" t="s">
        <v>9</v>
      </c>
      <c r="D22" s="227" t="s">
        <v>23</v>
      </c>
      <c r="E22" s="143"/>
      <c r="F22" s="144" t="s">
        <v>24</v>
      </c>
      <c r="G22" s="8"/>
      <c r="H22" s="9"/>
      <c r="I22" s="10">
        <f t="shared" si="0"/>
        <v>0</v>
      </c>
      <c r="J22" s="205"/>
      <c r="K22" s="70"/>
      <c r="L22" s="28">
        <f t="shared" si="1"/>
        <v>0</v>
      </c>
      <c r="M22" s="125">
        <f t="shared" si="2"/>
        <v>0</v>
      </c>
      <c r="N22" s="70">
        <f t="shared" si="2"/>
        <v>0</v>
      </c>
      <c r="O22" s="28">
        <f t="shared" si="3"/>
        <v>0</v>
      </c>
      <c r="P22" s="28"/>
      <c r="Q22" s="109"/>
      <c r="R22" s="53"/>
      <c r="S22" s="53"/>
      <c r="T22" s="53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1:34" s="34" customFormat="1" ht="13.5" hidden="1" thickBot="1" x14ac:dyDescent="0.25">
      <c r="A23" s="184"/>
      <c r="B23" s="12"/>
      <c r="C23" s="151" t="s">
        <v>9</v>
      </c>
      <c r="D23" s="63" t="s">
        <v>29</v>
      </c>
      <c r="E23" s="64"/>
      <c r="F23" s="66" t="s">
        <v>30</v>
      </c>
      <c r="G23" s="8"/>
      <c r="H23" s="9"/>
      <c r="I23" s="10">
        <f t="shared" si="0"/>
        <v>0</v>
      </c>
      <c r="J23" s="198"/>
      <c r="K23" s="9"/>
      <c r="L23" s="10">
        <f t="shared" si="1"/>
        <v>0</v>
      </c>
      <c r="M23" s="8">
        <f t="shared" si="2"/>
        <v>0</v>
      </c>
      <c r="N23" s="9">
        <f t="shared" si="2"/>
        <v>0</v>
      </c>
      <c r="O23" s="10">
        <f t="shared" si="3"/>
        <v>0</v>
      </c>
      <c r="P23" s="10"/>
      <c r="Q23" s="109"/>
      <c r="R23" s="53"/>
      <c r="S23" s="53"/>
      <c r="T23" s="53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1:34" s="34" customFormat="1" ht="13.5" hidden="1" thickBot="1" x14ac:dyDescent="0.25">
      <c r="A24" s="184"/>
      <c r="B24" s="12"/>
      <c r="C24" s="151" t="s">
        <v>9</v>
      </c>
      <c r="D24" s="63" t="s">
        <v>29</v>
      </c>
      <c r="E24" s="64"/>
      <c r="F24" s="66" t="s">
        <v>31</v>
      </c>
      <c r="G24" s="8"/>
      <c r="H24" s="9"/>
      <c r="I24" s="10">
        <f t="shared" si="0"/>
        <v>0</v>
      </c>
      <c r="J24" s="198"/>
      <c r="K24" s="9"/>
      <c r="L24" s="10">
        <f t="shared" si="1"/>
        <v>0</v>
      </c>
      <c r="M24" s="8">
        <f t="shared" ref="M24:N47" si="4">G24+J24</f>
        <v>0</v>
      </c>
      <c r="N24" s="9">
        <f t="shared" si="4"/>
        <v>0</v>
      </c>
      <c r="O24" s="10">
        <f t="shared" si="3"/>
        <v>0</v>
      </c>
      <c r="P24" s="10"/>
      <c r="Q24" s="109"/>
      <c r="R24" s="53"/>
      <c r="S24" s="53"/>
      <c r="T24" s="53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1:34" s="34" customFormat="1" ht="13.5" hidden="1" thickBot="1" x14ac:dyDescent="0.25">
      <c r="A25" s="184"/>
      <c r="B25" s="12"/>
      <c r="C25" s="151" t="s">
        <v>9</v>
      </c>
      <c r="D25" s="63" t="s">
        <v>29</v>
      </c>
      <c r="E25" s="64"/>
      <c r="F25" s="66" t="s">
        <v>32</v>
      </c>
      <c r="G25" s="8"/>
      <c r="H25" s="9"/>
      <c r="I25" s="10">
        <f t="shared" si="0"/>
        <v>0</v>
      </c>
      <c r="J25" s="198"/>
      <c r="K25" s="9"/>
      <c r="L25" s="10">
        <f t="shared" si="1"/>
        <v>0</v>
      </c>
      <c r="M25" s="8">
        <f t="shared" si="4"/>
        <v>0</v>
      </c>
      <c r="N25" s="9">
        <f t="shared" si="4"/>
        <v>0</v>
      </c>
      <c r="O25" s="10">
        <f t="shared" si="3"/>
        <v>0</v>
      </c>
      <c r="P25" s="10"/>
      <c r="Q25" s="109"/>
      <c r="R25" s="53"/>
      <c r="S25" s="53"/>
      <c r="T25" s="53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1:34" s="34" customFormat="1" ht="13.5" hidden="1" thickBot="1" x14ac:dyDescent="0.25">
      <c r="A26" s="184"/>
      <c r="B26" s="12"/>
      <c r="C26" s="151" t="s">
        <v>9</v>
      </c>
      <c r="D26" s="63" t="s">
        <v>29</v>
      </c>
      <c r="E26" s="217"/>
      <c r="F26" s="66" t="s">
        <v>33</v>
      </c>
      <c r="G26" s="8"/>
      <c r="H26" s="9"/>
      <c r="I26" s="10">
        <f t="shared" si="0"/>
        <v>0</v>
      </c>
      <c r="J26" s="8"/>
      <c r="K26" s="9"/>
      <c r="L26" s="10">
        <f t="shared" si="1"/>
        <v>0</v>
      </c>
      <c r="M26" s="8">
        <f t="shared" si="4"/>
        <v>0</v>
      </c>
      <c r="N26" s="9">
        <f t="shared" si="4"/>
        <v>0</v>
      </c>
      <c r="O26" s="10">
        <f t="shared" si="3"/>
        <v>0</v>
      </c>
      <c r="P26" s="10"/>
      <c r="Q26" s="109"/>
      <c r="R26" s="53"/>
      <c r="S26" s="53"/>
      <c r="T26" s="53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34" s="78" customFormat="1" ht="14.25" hidden="1" thickTop="1" thickBot="1" x14ac:dyDescent="0.25">
      <c r="A27" s="305"/>
      <c r="B27" s="73"/>
      <c r="C27" s="313"/>
      <c r="D27" s="229"/>
      <c r="E27" s="218"/>
      <c r="F27" s="74"/>
      <c r="G27" s="75"/>
      <c r="H27" s="76"/>
      <c r="I27" s="77">
        <f t="shared" si="0"/>
        <v>0</v>
      </c>
      <c r="J27" s="207"/>
      <c r="K27" s="127"/>
      <c r="L27" s="128">
        <f t="shared" si="1"/>
        <v>0</v>
      </c>
      <c r="M27" s="126">
        <f t="shared" si="4"/>
        <v>0</v>
      </c>
      <c r="N27" s="127">
        <f t="shared" si="4"/>
        <v>0</v>
      </c>
      <c r="O27" s="128">
        <f t="shared" si="3"/>
        <v>0</v>
      </c>
      <c r="P27" s="128"/>
      <c r="Q27" s="111"/>
      <c r="R27" s="55"/>
      <c r="S27" s="55"/>
      <c r="T27" s="5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</row>
    <row r="28" spans="1:34" s="86" customFormat="1" ht="14.25" thickTop="1" thickBot="1" x14ac:dyDescent="0.25">
      <c r="A28" s="191"/>
      <c r="B28" s="104">
        <v>1</v>
      </c>
      <c r="C28" s="17"/>
      <c r="D28" s="228"/>
      <c r="E28" s="22" t="s">
        <v>45</v>
      </c>
      <c r="F28" s="82"/>
      <c r="G28" s="83"/>
      <c r="H28" s="83"/>
      <c r="I28" s="84">
        <f t="shared" si="0"/>
        <v>0</v>
      </c>
      <c r="J28" s="208"/>
      <c r="K28" s="130"/>
      <c r="L28" s="84">
        <f t="shared" si="1"/>
        <v>0</v>
      </c>
      <c r="M28" s="129">
        <f t="shared" si="4"/>
        <v>0</v>
      </c>
      <c r="N28" s="130">
        <f t="shared" si="4"/>
        <v>0</v>
      </c>
      <c r="O28" s="84">
        <f t="shared" si="3"/>
        <v>0</v>
      </c>
      <c r="P28" s="92" t="e">
        <f>#REF!</f>
        <v>#REF!</v>
      </c>
      <c r="Q28" s="109"/>
      <c r="R28" s="53"/>
      <c r="S28" s="53"/>
      <c r="T28" s="53"/>
      <c r="U28" s="19"/>
      <c r="V28" s="19"/>
      <c r="W28" s="19"/>
      <c r="X28" s="19"/>
      <c r="Y28" s="85"/>
      <c r="Z28" s="85"/>
      <c r="AA28" s="85"/>
      <c r="AB28" s="85"/>
      <c r="AC28" s="85"/>
      <c r="AD28" s="85"/>
      <c r="AE28" s="85"/>
      <c r="AF28" s="85"/>
      <c r="AG28" s="85"/>
      <c r="AH28" s="85"/>
    </row>
    <row r="29" spans="1:34" ht="14.25" thickTop="1" thickBot="1" x14ac:dyDescent="0.25">
      <c r="A29" s="306"/>
      <c r="B29" s="87"/>
      <c r="C29" s="314"/>
      <c r="D29" s="230"/>
      <c r="E29" s="219"/>
      <c r="F29" s="88"/>
      <c r="G29" s="89"/>
      <c r="H29" s="90"/>
      <c r="I29" s="91">
        <f t="shared" si="0"/>
        <v>0</v>
      </c>
      <c r="J29" s="209"/>
      <c r="K29" s="90"/>
      <c r="L29" s="91">
        <f t="shared" si="1"/>
        <v>0</v>
      </c>
      <c r="M29" s="89">
        <f t="shared" si="4"/>
        <v>0</v>
      </c>
      <c r="N29" s="90">
        <f t="shared" si="4"/>
        <v>0</v>
      </c>
      <c r="O29" s="91">
        <f t="shared" si="3"/>
        <v>0</v>
      </c>
      <c r="P29" s="91"/>
      <c r="Q29" s="109"/>
    </row>
    <row r="30" spans="1:34" s="39" customFormat="1" ht="14.25" thickTop="1" thickBot="1" x14ac:dyDescent="0.25">
      <c r="A30" s="186"/>
      <c r="B30" s="104">
        <v>5</v>
      </c>
      <c r="C30" s="17"/>
      <c r="D30" s="228"/>
      <c r="E30" s="22" t="s">
        <v>46</v>
      </c>
      <c r="F30" s="4"/>
      <c r="G30" s="83">
        <f>SUM(G31:G40)</f>
        <v>2441831.06</v>
      </c>
      <c r="H30" s="83"/>
      <c r="I30" s="92">
        <f t="shared" si="0"/>
        <v>2441831.06</v>
      </c>
      <c r="J30" s="206">
        <f>SUM(J31:J40)</f>
        <v>6315039.4299999997</v>
      </c>
      <c r="K30" s="24"/>
      <c r="L30" s="92">
        <f t="shared" si="1"/>
        <v>6315039.4299999997</v>
      </c>
      <c r="M30" s="83">
        <f t="shared" si="4"/>
        <v>8756870.4900000002</v>
      </c>
      <c r="N30" s="24">
        <f t="shared" si="4"/>
        <v>0</v>
      </c>
      <c r="O30" s="92">
        <f t="shared" si="3"/>
        <v>8756870.4900000002</v>
      </c>
      <c r="P30" s="92"/>
      <c r="Q30" s="111"/>
      <c r="R30" s="55"/>
      <c r="S30" s="55"/>
      <c r="T30" s="55"/>
      <c r="U30" s="45"/>
      <c r="V30" s="45"/>
      <c r="W30" s="45"/>
      <c r="X30" s="45"/>
      <c r="Y30" s="38"/>
      <c r="Z30" s="38"/>
      <c r="AA30" s="38"/>
      <c r="AB30" s="38"/>
      <c r="AC30" s="38"/>
      <c r="AD30" s="38"/>
      <c r="AE30" s="38"/>
      <c r="AF30" s="38"/>
      <c r="AG30" s="38"/>
      <c r="AH30" s="38"/>
    </row>
    <row r="31" spans="1:34" s="248" customFormat="1" ht="27.75" customHeight="1" thickTop="1" x14ac:dyDescent="0.25">
      <c r="A31" s="307">
        <v>1</v>
      </c>
      <c r="B31" s="237"/>
      <c r="C31" s="163" t="s">
        <v>2</v>
      </c>
      <c r="D31" s="238" t="s">
        <v>28</v>
      </c>
      <c r="E31" s="239" t="s">
        <v>47</v>
      </c>
      <c r="F31" s="240" t="s">
        <v>27</v>
      </c>
      <c r="G31" s="241">
        <v>1007957.98</v>
      </c>
      <c r="H31" s="242"/>
      <c r="I31" s="243">
        <f t="shared" si="0"/>
        <v>1007957.98</v>
      </c>
      <c r="J31" s="244">
        <v>4094074.8</v>
      </c>
      <c r="K31" s="242"/>
      <c r="L31" s="243">
        <f t="shared" si="1"/>
        <v>4094074.8</v>
      </c>
      <c r="M31" s="241">
        <f t="shared" si="4"/>
        <v>5102032.7799999993</v>
      </c>
      <c r="N31" s="242">
        <f t="shared" si="4"/>
        <v>0</v>
      </c>
      <c r="O31" s="243">
        <f t="shared" si="3"/>
        <v>5102032.7799999993</v>
      </c>
      <c r="P31" s="243"/>
      <c r="Q31" s="245"/>
      <c r="R31" s="246"/>
      <c r="S31" s="246"/>
      <c r="T31" s="246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</row>
    <row r="32" spans="1:34" s="248" customFormat="1" ht="25.5" x14ac:dyDescent="0.25">
      <c r="A32" s="308">
        <v>2</v>
      </c>
      <c r="B32" s="249"/>
      <c r="C32" s="151" t="s">
        <v>9</v>
      </c>
      <c r="D32" s="250" t="s">
        <v>28</v>
      </c>
      <c r="E32" s="251" t="s">
        <v>48</v>
      </c>
      <c r="F32" s="252" t="s">
        <v>27</v>
      </c>
      <c r="G32" s="253">
        <v>1018552.7</v>
      </c>
      <c r="H32" s="254"/>
      <c r="I32" s="255">
        <f t="shared" si="0"/>
        <v>1018552.7</v>
      </c>
      <c r="J32" s="256">
        <v>781209.53</v>
      </c>
      <c r="K32" s="257"/>
      <c r="L32" s="255">
        <f t="shared" si="1"/>
        <v>781209.53</v>
      </c>
      <c r="M32" s="258">
        <f t="shared" si="4"/>
        <v>1799762.23</v>
      </c>
      <c r="N32" s="257">
        <f t="shared" si="4"/>
        <v>0</v>
      </c>
      <c r="O32" s="255">
        <f t="shared" si="3"/>
        <v>1799762.23</v>
      </c>
      <c r="P32" s="255"/>
      <c r="Q32" s="245"/>
      <c r="R32" s="246"/>
      <c r="S32" s="246"/>
      <c r="T32" s="246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</row>
    <row r="33" spans="1:34" s="248" customFormat="1" ht="25.5" x14ac:dyDescent="0.25">
      <c r="A33" s="308">
        <v>3</v>
      </c>
      <c r="B33" s="249"/>
      <c r="C33" s="151" t="s">
        <v>2</v>
      </c>
      <c r="D33" s="250" t="s">
        <v>28</v>
      </c>
      <c r="E33" s="259" t="s">
        <v>75</v>
      </c>
      <c r="F33" s="252" t="s">
        <v>27</v>
      </c>
      <c r="G33" s="253">
        <v>0</v>
      </c>
      <c r="H33" s="254"/>
      <c r="I33" s="255">
        <f t="shared" si="0"/>
        <v>0</v>
      </c>
      <c r="J33" s="260">
        <v>727674</v>
      </c>
      <c r="K33" s="254"/>
      <c r="L33" s="255">
        <f t="shared" si="1"/>
        <v>727674</v>
      </c>
      <c r="M33" s="253">
        <f t="shared" si="4"/>
        <v>727674</v>
      </c>
      <c r="N33" s="254">
        <f t="shared" si="4"/>
        <v>0</v>
      </c>
      <c r="O33" s="255">
        <f t="shared" si="3"/>
        <v>727674</v>
      </c>
      <c r="P33" s="255"/>
      <c r="Q33" s="245"/>
      <c r="R33" s="246"/>
      <c r="S33" s="246"/>
      <c r="T33" s="246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</row>
    <row r="34" spans="1:34" s="248" customFormat="1" ht="25.5" x14ac:dyDescent="0.25">
      <c r="A34" s="308">
        <v>4</v>
      </c>
      <c r="B34" s="249"/>
      <c r="C34" s="151" t="s">
        <v>9</v>
      </c>
      <c r="D34" s="250" t="s">
        <v>28</v>
      </c>
      <c r="E34" s="261" t="s">
        <v>49</v>
      </c>
      <c r="F34" s="252" t="s">
        <v>27</v>
      </c>
      <c r="G34" s="253">
        <v>415320.38</v>
      </c>
      <c r="H34" s="254"/>
      <c r="I34" s="255">
        <f t="shared" si="0"/>
        <v>415320.38</v>
      </c>
      <c r="J34" s="256"/>
      <c r="K34" s="257"/>
      <c r="L34" s="255">
        <f t="shared" si="1"/>
        <v>0</v>
      </c>
      <c r="M34" s="258">
        <f t="shared" si="4"/>
        <v>415320.38</v>
      </c>
      <c r="N34" s="257">
        <f t="shared" si="4"/>
        <v>0</v>
      </c>
      <c r="O34" s="255">
        <f t="shared" si="3"/>
        <v>415320.38</v>
      </c>
      <c r="P34" s="255"/>
      <c r="Q34" s="245"/>
      <c r="R34" s="246"/>
      <c r="S34" s="246"/>
      <c r="T34" s="246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</row>
    <row r="35" spans="1:34" s="248" customFormat="1" ht="26.25" thickBot="1" x14ac:dyDescent="0.3">
      <c r="A35" s="308">
        <v>5</v>
      </c>
      <c r="B35" s="249"/>
      <c r="C35" s="151" t="s">
        <v>2</v>
      </c>
      <c r="D35" s="250" t="s">
        <v>28</v>
      </c>
      <c r="E35" s="259" t="s">
        <v>50</v>
      </c>
      <c r="F35" s="252" t="s">
        <v>27</v>
      </c>
      <c r="G35" s="253">
        <v>0</v>
      </c>
      <c r="H35" s="254"/>
      <c r="I35" s="255">
        <f t="shared" si="0"/>
        <v>0</v>
      </c>
      <c r="J35" s="260">
        <v>712081.1</v>
      </c>
      <c r="K35" s="254"/>
      <c r="L35" s="255">
        <f t="shared" si="1"/>
        <v>712081.1</v>
      </c>
      <c r="M35" s="253">
        <f t="shared" si="4"/>
        <v>712081.1</v>
      </c>
      <c r="N35" s="254">
        <f t="shared" si="4"/>
        <v>0</v>
      </c>
      <c r="O35" s="255">
        <f t="shared" si="3"/>
        <v>712081.1</v>
      </c>
      <c r="P35" s="255"/>
      <c r="Q35" s="245"/>
      <c r="R35" s="246"/>
      <c r="S35" s="246"/>
      <c r="T35" s="246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</row>
    <row r="36" spans="1:34" s="248" customFormat="1" ht="26.25" hidden="1" thickBot="1" x14ac:dyDescent="0.3">
      <c r="A36" s="308"/>
      <c r="B36" s="249"/>
      <c r="C36" s="151" t="s">
        <v>9</v>
      </c>
      <c r="D36" s="250" t="s">
        <v>28</v>
      </c>
      <c r="E36" s="262"/>
      <c r="F36" s="252" t="s">
        <v>27</v>
      </c>
      <c r="G36" s="253"/>
      <c r="H36" s="254"/>
      <c r="I36" s="255">
        <f t="shared" si="0"/>
        <v>0</v>
      </c>
      <c r="J36" s="256"/>
      <c r="K36" s="257"/>
      <c r="L36" s="255">
        <f t="shared" si="1"/>
        <v>0</v>
      </c>
      <c r="M36" s="258">
        <f t="shared" si="4"/>
        <v>0</v>
      </c>
      <c r="N36" s="257">
        <f t="shared" si="4"/>
        <v>0</v>
      </c>
      <c r="O36" s="255">
        <f t="shared" si="3"/>
        <v>0</v>
      </c>
      <c r="P36" s="255"/>
      <c r="Q36" s="245"/>
      <c r="R36" s="246"/>
      <c r="S36" s="246"/>
      <c r="T36" s="246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</row>
    <row r="37" spans="1:34" s="248" customFormat="1" ht="26.25" hidden="1" thickBot="1" x14ac:dyDescent="0.3">
      <c r="A37" s="308"/>
      <c r="B37" s="249"/>
      <c r="C37" s="151" t="s">
        <v>2</v>
      </c>
      <c r="D37" s="250" t="s">
        <v>28</v>
      </c>
      <c r="E37" s="262"/>
      <c r="F37" s="252" t="s">
        <v>27</v>
      </c>
      <c r="G37" s="253"/>
      <c r="H37" s="254"/>
      <c r="I37" s="255">
        <f t="shared" si="0"/>
        <v>0</v>
      </c>
      <c r="J37" s="260"/>
      <c r="K37" s="254"/>
      <c r="L37" s="255">
        <f t="shared" si="1"/>
        <v>0</v>
      </c>
      <c r="M37" s="253">
        <f t="shared" si="4"/>
        <v>0</v>
      </c>
      <c r="N37" s="254">
        <f t="shared" si="4"/>
        <v>0</v>
      </c>
      <c r="O37" s="255">
        <f t="shared" si="3"/>
        <v>0</v>
      </c>
      <c r="P37" s="255"/>
      <c r="Q37" s="245"/>
      <c r="R37" s="246"/>
      <c r="S37" s="246"/>
      <c r="T37" s="246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</row>
    <row r="38" spans="1:34" s="248" customFormat="1" ht="26.25" hidden="1" thickBot="1" x14ac:dyDescent="0.3">
      <c r="A38" s="308"/>
      <c r="B38" s="249"/>
      <c r="C38" s="151" t="s">
        <v>9</v>
      </c>
      <c r="D38" s="250" t="s">
        <v>28</v>
      </c>
      <c r="E38" s="262"/>
      <c r="F38" s="252" t="s">
        <v>27</v>
      </c>
      <c r="G38" s="253"/>
      <c r="H38" s="254"/>
      <c r="I38" s="255">
        <f t="shared" si="0"/>
        <v>0</v>
      </c>
      <c r="J38" s="256"/>
      <c r="K38" s="257"/>
      <c r="L38" s="255">
        <f t="shared" si="1"/>
        <v>0</v>
      </c>
      <c r="M38" s="258">
        <f t="shared" si="4"/>
        <v>0</v>
      </c>
      <c r="N38" s="257">
        <f t="shared" si="4"/>
        <v>0</v>
      </c>
      <c r="O38" s="255">
        <f t="shared" si="3"/>
        <v>0</v>
      </c>
      <c r="P38" s="255"/>
      <c r="Q38" s="245"/>
      <c r="R38" s="246"/>
      <c r="S38" s="246"/>
      <c r="T38" s="246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</row>
    <row r="39" spans="1:34" s="248" customFormat="1" ht="26.25" hidden="1" thickBot="1" x14ac:dyDescent="0.3">
      <c r="A39" s="308"/>
      <c r="B39" s="249"/>
      <c r="C39" s="151" t="s">
        <v>2</v>
      </c>
      <c r="D39" s="250" t="s">
        <v>28</v>
      </c>
      <c r="E39" s="262"/>
      <c r="F39" s="252" t="s">
        <v>27</v>
      </c>
      <c r="G39" s="253"/>
      <c r="H39" s="254"/>
      <c r="I39" s="255">
        <f t="shared" si="0"/>
        <v>0</v>
      </c>
      <c r="J39" s="260"/>
      <c r="K39" s="254"/>
      <c r="L39" s="255">
        <f t="shared" si="1"/>
        <v>0</v>
      </c>
      <c r="M39" s="253">
        <f t="shared" si="4"/>
        <v>0</v>
      </c>
      <c r="N39" s="254">
        <f t="shared" si="4"/>
        <v>0</v>
      </c>
      <c r="O39" s="255">
        <f t="shared" si="3"/>
        <v>0</v>
      </c>
      <c r="P39" s="255"/>
      <c r="Q39" s="245"/>
      <c r="R39" s="246"/>
      <c r="S39" s="246"/>
      <c r="T39" s="246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</row>
    <row r="40" spans="1:34" s="247" customFormat="1" ht="26.25" hidden="1" thickBot="1" x14ac:dyDescent="0.3">
      <c r="A40" s="46"/>
      <c r="B40" s="333"/>
      <c r="C40" s="330" t="s">
        <v>9</v>
      </c>
      <c r="D40" s="331" t="s">
        <v>28</v>
      </c>
      <c r="E40" s="332"/>
      <c r="F40" s="247" t="s">
        <v>27</v>
      </c>
      <c r="G40" s="334"/>
      <c r="H40" s="335"/>
      <c r="I40" s="336">
        <f t="shared" si="0"/>
        <v>0</v>
      </c>
      <c r="J40" s="337"/>
      <c r="K40" s="335"/>
      <c r="L40" s="338">
        <f t="shared" si="1"/>
        <v>0</v>
      </c>
      <c r="M40" s="334">
        <f t="shared" si="4"/>
        <v>0</v>
      </c>
      <c r="N40" s="335">
        <f t="shared" si="4"/>
        <v>0</v>
      </c>
      <c r="O40" s="338">
        <f t="shared" si="3"/>
        <v>0</v>
      </c>
      <c r="P40" s="338"/>
      <c r="Q40" s="245"/>
      <c r="R40" s="246"/>
      <c r="S40" s="246"/>
      <c r="T40" s="246"/>
    </row>
    <row r="41" spans="1:34" s="274" customFormat="1" ht="16.5" customHeight="1" thickTop="1" thickBot="1" x14ac:dyDescent="0.3">
      <c r="A41" s="268"/>
      <c r="B41" s="269">
        <v>3</v>
      </c>
      <c r="C41" s="315"/>
      <c r="D41" s="270"/>
      <c r="E41" s="271" t="s">
        <v>52</v>
      </c>
      <c r="F41" s="272"/>
      <c r="G41" s="340">
        <f>SUM(G42:G46)</f>
        <v>3494006.54</v>
      </c>
      <c r="H41" s="340"/>
      <c r="I41" s="341">
        <f t="shared" si="0"/>
        <v>3494006.54</v>
      </c>
      <c r="J41" s="342">
        <f>SUM(J42:J46)</f>
        <v>0</v>
      </c>
      <c r="K41" s="342"/>
      <c r="L41" s="341">
        <f t="shared" si="1"/>
        <v>0</v>
      </c>
      <c r="M41" s="340">
        <f t="shared" si="4"/>
        <v>3494006.54</v>
      </c>
      <c r="N41" s="342">
        <f t="shared" si="4"/>
        <v>0</v>
      </c>
      <c r="O41" s="341">
        <f t="shared" si="3"/>
        <v>3494006.54</v>
      </c>
      <c r="P41" s="341"/>
      <c r="Q41" s="343"/>
      <c r="R41" s="344"/>
      <c r="S41" s="344"/>
      <c r="T41" s="344"/>
      <c r="U41" s="273"/>
      <c r="V41" s="273"/>
      <c r="W41" s="273"/>
      <c r="X41" s="273"/>
      <c r="Y41" s="273"/>
      <c r="Z41" s="273"/>
      <c r="AA41" s="273"/>
      <c r="AB41" s="273"/>
      <c r="AC41" s="273"/>
      <c r="AD41" s="273"/>
      <c r="AE41" s="273"/>
      <c r="AF41" s="273"/>
      <c r="AG41" s="273"/>
      <c r="AH41" s="273"/>
    </row>
    <row r="42" spans="1:34" s="248" customFormat="1" ht="26.25" thickTop="1" x14ac:dyDescent="0.25">
      <c r="A42" s="307">
        <v>1</v>
      </c>
      <c r="B42" s="237"/>
      <c r="C42" s="163" t="s">
        <v>2</v>
      </c>
      <c r="D42" s="238" t="s">
        <v>26</v>
      </c>
      <c r="E42" s="339" t="s">
        <v>76</v>
      </c>
      <c r="F42" s="240" t="s">
        <v>25</v>
      </c>
      <c r="G42" s="241">
        <v>1253990.54</v>
      </c>
      <c r="H42" s="242"/>
      <c r="I42" s="243">
        <f t="shared" si="0"/>
        <v>1253990.54</v>
      </c>
      <c r="J42" s="241"/>
      <c r="K42" s="242"/>
      <c r="L42" s="243">
        <f t="shared" si="1"/>
        <v>0</v>
      </c>
      <c r="M42" s="241">
        <f t="shared" si="4"/>
        <v>1253990.54</v>
      </c>
      <c r="N42" s="242">
        <f t="shared" si="4"/>
        <v>0</v>
      </c>
      <c r="O42" s="243">
        <f t="shared" si="3"/>
        <v>1253990.54</v>
      </c>
      <c r="P42" s="243"/>
      <c r="Q42" s="245"/>
      <c r="R42" s="246"/>
      <c r="S42" s="246"/>
      <c r="T42" s="246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</row>
    <row r="43" spans="1:34" s="248" customFormat="1" ht="27.75" customHeight="1" x14ac:dyDescent="0.25">
      <c r="A43" s="308">
        <v>2</v>
      </c>
      <c r="B43" s="249"/>
      <c r="C43" s="151" t="s">
        <v>2</v>
      </c>
      <c r="D43" s="250" t="s">
        <v>26</v>
      </c>
      <c r="E43" s="262" t="s">
        <v>77</v>
      </c>
      <c r="F43" s="252" t="s">
        <v>25</v>
      </c>
      <c r="G43" s="253">
        <v>462576</v>
      </c>
      <c r="H43" s="254"/>
      <c r="I43" s="255">
        <f t="shared" si="0"/>
        <v>462576</v>
      </c>
      <c r="J43" s="253"/>
      <c r="K43" s="254"/>
      <c r="L43" s="255">
        <f t="shared" si="1"/>
        <v>0</v>
      </c>
      <c r="M43" s="253">
        <f t="shared" si="4"/>
        <v>462576</v>
      </c>
      <c r="N43" s="254">
        <f t="shared" si="4"/>
        <v>0</v>
      </c>
      <c r="O43" s="255">
        <f t="shared" si="3"/>
        <v>462576</v>
      </c>
      <c r="P43" s="255"/>
      <c r="Q43" s="245"/>
      <c r="R43" s="246"/>
      <c r="S43" s="246"/>
      <c r="T43" s="246"/>
      <c r="U43" s="247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</row>
    <row r="44" spans="1:34" s="264" customFormat="1" ht="26.25" thickBot="1" x14ac:dyDescent="0.3">
      <c r="A44" s="309">
        <v>3</v>
      </c>
      <c r="B44" s="275"/>
      <c r="C44" s="312" t="s">
        <v>2</v>
      </c>
      <c r="D44" s="276" t="s">
        <v>26</v>
      </c>
      <c r="E44" s="327" t="s">
        <v>78</v>
      </c>
      <c r="F44" s="277" t="s">
        <v>25</v>
      </c>
      <c r="G44" s="265">
        <v>1777440</v>
      </c>
      <c r="H44" s="266"/>
      <c r="I44" s="267">
        <f t="shared" si="0"/>
        <v>1777440</v>
      </c>
      <c r="J44" s="265"/>
      <c r="K44" s="266"/>
      <c r="L44" s="267">
        <f t="shared" si="1"/>
        <v>0</v>
      </c>
      <c r="M44" s="265">
        <f t="shared" si="4"/>
        <v>1777440</v>
      </c>
      <c r="N44" s="266">
        <f t="shared" si="4"/>
        <v>0</v>
      </c>
      <c r="O44" s="267">
        <f t="shared" si="3"/>
        <v>1777440</v>
      </c>
      <c r="P44" s="267"/>
      <c r="Q44" s="328"/>
      <c r="R44" s="329"/>
      <c r="S44" s="329"/>
      <c r="T44" s="329"/>
    </row>
    <row r="45" spans="1:34" s="248" customFormat="1" ht="18" hidden="1" customHeight="1" x14ac:dyDescent="0.25">
      <c r="A45" s="307"/>
      <c r="B45" s="237"/>
      <c r="C45" s="163" t="s">
        <v>9</v>
      </c>
      <c r="D45" s="238" t="s">
        <v>26</v>
      </c>
      <c r="E45" s="325"/>
      <c r="F45" s="240" t="s">
        <v>25</v>
      </c>
      <c r="G45" s="241"/>
      <c r="H45" s="242"/>
      <c r="I45" s="243">
        <f t="shared" si="0"/>
        <v>0</v>
      </c>
      <c r="J45" s="241"/>
      <c r="K45" s="326"/>
      <c r="L45" s="243">
        <f t="shared" si="1"/>
        <v>0</v>
      </c>
      <c r="M45" s="241">
        <f t="shared" si="4"/>
        <v>0</v>
      </c>
      <c r="N45" s="326">
        <f t="shared" si="4"/>
        <v>0</v>
      </c>
      <c r="O45" s="243">
        <f t="shared" si="3"/>
        <v>0</v>
      </c>
      <c r="P45" s="243"/>
      <c r="Q45" s="245"/>
      <c r="R45" s="246"/>
      <c r="S45" s="246"/>
      <c r="T45" s="246"/>
      <c r="U45" s="247"/>
      <c r="V45" s="247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</row>
    <row r="46" spans="1:34" s="248" customFormat="1" ht="18" hidden="1" customHeight="1" thickBot="1" x14ac:dyDescent="0.3">
      <c r="A46" s="309"/>
      <c r="B46" s="275"/>
      <c r="C46" s="312" t="s">
        <v>9</v>
      </c>
      <c r="D46" s="276" t="s">
        <v>26</v>
      </c>
      <c r="E46" s="263"/>
      <c r="F46" s="277" t="s">
        <v>25</v>
      </c>
      <c r="G46" s="265"/>
      <c r="H46" s="266"/>
      <c r="I46" s="267">
        <f t="shared" si="0"/>
        <v>0</v>
      </c>
      <c r="J46" s="265"/>
      <c r="K46" s="278"/>
      <c r="L46" s="267">
        <f t="shared" si="1"/>
        <v>0</v>
      </c>
      <c r="M46" s="265">
        <f t="shared" si="4"/>
        <v>0</v>
      </c>
      <c r="N46" s="278">
        <f t="shared" si="4"/>
        <v>0</v>
      </c>
      <c r="O46" s="267">
        <f t="shared" si="3"/>
        <v>0</v>
      </c>
      <c r="P46" s="267"/>
      <c r="Q46" s="245"/>
      <c r="R46" s="246"/>
      <c r="S46" s="246"/>
      <c r="T46" s="246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</row>
    <row r="47" spans="1:34" s="39" customFormat="1" ht="15.95" customHeight="1" thickTop="1" thickBot="1" x14ac:dyDescent="0.25">
      <c r="A47" s="310" t="s">
        <v>60</v>
      </c>
      <c r="B47" s="192" t="e">
        <f>B19+B17</f>
        <v>#REF!</v>
      </c>
      <c r="C47" s="316"/>
      <c r="D47" s="231"/>
      <c r="E47" s="220" t="s">
        <v>106</v>
      </c>
      <c r="F47" s="193"/>
      <c r="G47" s="194">
        <f>G9+G19</f>
        <v>16565442.300000001</v>
      </c>
      <c r="H47" s="194">
        <f>H17+H19</f>
        <v>0</v>
      </c>
      <c r="I47" s="195">
        <f t="shared" si="0"/>
        <v>16565442.300000001</v>
      </c>
      <c r="J47" s="196">
        <f>J19+J9</f>
        <v>27434679.43</v>
      </c>
      <c r="K47" s="196"/>
      <c r="L47" s="195">
        <f t="shared" si="1"/>
        <v>27434679.43</v>
      </c>
      <c r="M47" s="194">
        <f>M19+M9</f>
        <v>44000121.730000004</v>
      </c>
      <c r="N47" s="196">
        <f t="shared" si="4"/>
        <v>0</v>
      </c>
      <c r="O47" s="195">
        <f>O17+O19</f>
        <v>15624307.73</v>
      </c>
      <c r="P47" s="195" t="e">
        <f>P17+P19</f>
        <v>#REF!</v>
      </c>
      <c r="Q47" s="111"/>
      <c r="R47" s="55"/>
      <c r="S47" s="55"/>
      <c r="T47" s="5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38"/>
      <c r="AH47" s="38"/>
    </row>
    <row r="48" spans="1:34" s="53" customFormat="1" ht="13.5" thickTop="1" x14ac:dyDescent="0.2">
      <c r="A48" s="103"/>
      <c r="B48" s="7"/>
      <c r="C48" s="7"/>
      <c r="D48" s="7"/>
      <c r="E48" s="7"/>
      <c r="F48" s="7"/>
      <c r="G48" s="32"/>
      <c r="H48" s="32"/>
      <c r="I48" s="32"/>
      <c r="J48" s="52">
        <f>J47+G47</f>
        <v>44000121.730000004</v>
      </c>
      <c r="K48" s="32"/>
      <c r="L48" s="32"/>
      <c r="M48" s="32"/>
      <c r="N48" s="32"/>
      <c r="O48" s="178"/>
      <c r="P48" s="178"/>
      <c r="Q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34"/>
      <c r="AH48" s="34"/>
    </row>
    <row r="49" spans="1:34" s="53" customFormat="1" x14ac:dyDescent="0.2">
      <c r="A49" s="103"/>
      <c r="B49" s="7"/>
      <c r="C49" s="7"/>
      <c r="D49" s="7"/>
      <c r="E49" s="56">
        <f>G49-G17</f>
        <v>0</v>
      </c>
      <c r="F49" s="7"/>
      <c r="G49" s="52"/>
      <c r="H49" s="52"/>
      <c r="I49" s="32"/>
      <c r="J49" s="52"/>
      <c r="K49" s="32"/>
      <c r="L49" s="52"/>
      <c r="M49" s="32"/>
      <c r="N49" s="32"/>
      <c r="O49" s="114">
        <v>80000000</v>
      </c>
      <c r="P49" s="179"/>
      <c r="Q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4"/>
      <c r="AH49" s="34"/>
    </row>
    <row r="50" spans="1:34" s="53" customFormat="1" x14ac:dyDescent="0.2">
      <c r="A50" s="103"/>
      <c r="B50" s="7"/>
      <c r="C50" s="7"/>
      <c r="D50" s="7"/>
      <c r="E50" s="7"/>
      <c r="F50" s="7"/>
      <c r="G50" s="52"/>
      <c r="H50" s="52"/>
      <c r="I50" s="52"/>
      <c r="J50" s="32"/>
      <c r="K50" s="32"/>
      <c r="L50" s="52"/>
      <c r="M50" s="32"/>
      <c r="N50" s="32"/>
      <c r="O50" s="114">
        <f>O49-O47</f>
        <v>64375692.269999996</v>
      </c>
      <c r="P50" s="114"/>
      <c r="Q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4"/>
      <c r="AH50" s="34"/>
    </row>
    <row r="51" spans="1:34" s="53" customFormat="1" x14ac:dyDescent="0.2">
      <c r="A51" s="103"/>
      <c r="B51" s="7"/>
      <c r="C51" s="7"/>
      <c r="D51" s="7"/>
      <c r="E51" s="7"/>
      <c r="F51" s="7"/>
      <c r="G51" s="52"/>
      <c r="H51" s="52"/>
      <c r="I51" s="32"/>
      <c r="J51" s="32"/>
      <c r="K51" s="32"/>
      <c r="L51" s="52"/>
      <c r="M51" s="32"/>
      <c r="N51" s="32"/>
      <c r="O51" s="114"/>
      <c r="P51" s="180"/>
      <c r="Q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4"/>
      <c r="AH51" s="34"/>
    </row>
    <row r="52" spans="1:34" s="53" customFormat="1" x14ac:dyDescent="0.2">
      <c r="A52" s="103"/>
      <c r="B52" s="7"/>
      <c r="C52" s="7"/>
      <c r="D52" s="7"/>
      <c r="E52" s="7"/>
      <c r="F52" s="7"/>
      <c r="G52" s="32"/>
      <c r="H52" s="52"/>
      <c r="I52" s="32"/>
      <c r="J52" s="32"/>
      <c r="K52" s="32"/>
      <c r="L52" s="52"/>
      <c r="M52" s="32"/>
      <c r="N52" s="32"/>
      <c r="O52" s="114"/>
      <c r="P52" s="180"/>
      <c r="Q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4"/>
      <c r="AH52" s="34"/>
    </row>
    <row r="53" spans="1:34" s="53" customFormat="1" x14ac:dyDescent="0.2">
      <c r="A53" s="103"/>
      <c r="B53" s="7"/>
      <c r="C53" s="7"/>
      <c r="D53" s="7"/>
      <c r="E53" s="7"/>
      <c r="F53" s="7"/>
      <c r="G53" s="32"/>
      <c r="H53" s="32"/>
      <c r="I53" s="32"/>
      <c r="J53" s="32"/>
      <c r="K53" s="32"/>
      <c r="L53" s="52"/>
      <c r="M53" s="32"/>
      <c r="N53" s="32"/>
      <c r="O53" s="393" t="s">
        <v>88</v>
      </c>
      <c r="P53" s="394" t="s">
        <v>89</v>
      </c>
      <c r="Q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34"/>
      <c r="AH53" s="34"/>
    </row>
    <row r="54" spans="1:34" s="53" customFormat="1" x14ac:dyDescent="0.2">
      <c r="A54" s="103"/>
      <c r="B54" s="7"/>
      <c r="C54" s="7"/>
      <c r="D54" s="7"/>
      <c r="E54" s="7"/>
      <c r="F54" s="7"/>
      <c r="G54" s="32"/>
      <c r="H54" s="32"/>
      <c r="I54" s="32"/>
      <c r="J54" s="32"/>
      <c r="K54" s="32"/>
      <c r="L54" s="52"/>
      <c r="M54" s="32"/>
      <c r="N54" s="32" t="s">
        <v>90</v>
      </c>
      <c r="O54" s="114">
        <v>43300000</v>
      </c>
      <c r="P54" s="114">
        <f>I47</f>
        <v>16565442.300000001</v>
      </c>
      <c r="Q54" s="53">
        <v>44000000</v>
      </c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34"/>
      <c r="AH54" s="34"/>
    </row>
    <row r="55" spans="1:34" s="53" customFormat="1" ht="13.5" thickBot="1" x14ac:dyDescent="0.25">
      <c r="A55" s="103"/>
      <c r="B55" s="7"/>
      <c r="C55" s="7"/>
      <c r="D55" s="7"/>
      <c r="E55" s="7"/>
      <c r="F55" s="7"/>
      <c r="G55" s="32"/>
      <c r="H55" s="32"/>
      <c r="I55" s="32"/>
      <c r="J55" s="32"/>
      <c r="K55" s="32"/>
      <c r="L55" s="52"/>
      <c r="M55" s="32"/>
      <c r="N55" s="302" t="s">
        <v>91</v>
      </c>
      <c r="O55" s="395">
        <v>36700000</v>
      </c>
      <c r="P55" s="395">
        <f>L47</f>
        <v>27434679.43</v>
      </c>
      <c r="Q55" s="396">
        <f>O56-Q54</f>
        <v>36000000</v>
      </c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34"/>
      <c r="AH55" s="34"/>
    </row>
    <row r="56" spans="1:34" s="53" customFormat="1" ht="14.25" thickTop="1" thickBot="1" x14ac:dyDescent="0.25">
      <c r="A56" s="103"/>
      <c r="B56" s="7"/>
      <c r="C56" s="7"/>
      <c r="D56" s="7"/>
      <c r="E56" s="7"/>
      <c r="F56" s="7"/>
      <c r="G56" s="32"/>
      <c r="H56" s="32"/>
      <c r="I56" s="32"/>
      <c r="J56" s="32"/>
      <c r="K56" s="32"/>
      <c r="L56" s="52"/>
      <c r="M56" s="52"/>
      <c r="N56" s="32" t="s">
        <v>34</v>
      </c>
      <c r="O56" s="114">
        <f>SUM(O54:O55)</f>
        <v>80000000</v>
      </c>
      <c r="P56" s="397">
        <v>8699596.6600000001</v>
      </c>
      <c r="Q56" s="53">
        <f>SUM(Q54:Q55)</f>
        <v>80000000</v>
      </c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34"/>
      <c r="AH56" s="34"/>
    </row>
    <row r="57" spans="1:34" s="53" customFormat="1" ht="13.5" thickTop="1" x14ac:dyDescent="0.2">
      <c r="A57" s="103"/>
      <c r="B57" s="7"/>
      <c r="C57" s="7"/>
      <c r="D57" s="7"/>
      <c r="E57" s="7"/>
      <c r="F57" s="7"/>
      <c r="G57" s="32"/>
      <c r="H57" s="32"/>
      <c r="I57" s="32"/>
      <c r="J57" s="32"/>
      <c r="K57" s="32"/>
      <c r="L57" s="52"/>
      <c r="M57" s="32"/>
      <c r="N57" s="32"/>
      <c r="O57" s="114"/>
      <c r="P57" s="393">
        <f>SUM(P54:P56)</f>
        <v>52699718.390000001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34"/>
      <c r="AH57" s="34"/>
    </row>
    <row r="58" spans="1:34" s="53" customFormat="1" x14ac:dyDescent="0.2">
      <c r="A58" s="103"/>
      <c r="B58" s="7"/>
      <c r="C58" s="7"/>
      <c r="D58" s="7"/>
      <c r="E58" s="7"/>
      <c r="F58" s="7"/>
      <c r="G58" s="32"/>
      <c r="H58" s="32"/>
      <c r="I58" s="32"/>
      <c r="J58" s="32"/>
      <c r="K58" s="32"/>
      <c r="L58" s="52"/>
      <c r="M58" s="32"/>
      <c r="N58" s="32"/>
      <c r="O58" s="114"/>
      <c r="P58" s="180"/>
      <c r="Q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34"/>
      <c r="AH58" s="34"/>
    </row>
    <row r="59" spans="1:34" s="53" customFormat="1" x14ac:dyDescent="0.2">
      <c r="A59" s="103"/>
      <c r="B59" s="7"/>
      <c r="C59" s="7"/>
      <c r="D59" s="7"/>
      <c r="E59" s="7"/>
      <c r="F59" s="7"/>
      <c r="G59" s="32"/>
      <c r="H59" s="32"/>
      <c r="I59" s="32"/>
      <c r="J59" s="32"/>
      <c r="K59" s="32"/>
      <c r="L59" s="52"/>
      <c r="M59" s="32"/>
      <c r="N59" s="32"/>
      <c r="O59" s="114"/>
      <c r="P59" s="180"/>
      <c r="Q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4"/>
      <c r="AH59" s="34"/>
    </row>
    <row r="60" spans="1:34" s="53" customFormat="1" x14ac:dyDescent="0.2">
      <c r="A60" s="103"/>
      <c r="B60" s="7"/>
      <c r="C60" s="7"/>
      <c r="D60" s="7"/>
      <c r="E60" s="7"/>
      <c r="F60" s="7"/>
      <c r="G60" s="32"/>
      <c r="H60" s="32"/>
      <c r="I60" s="32"/>
      <c r="J60" s="32"/>
      <c r="K60" s="32"/>
      <c r="L60" s="138"/>
      <c r="M60" s="32"/>
      <c r="N60" s="32"/>
      <c r="O60" s="114"/>
      <c r="P60" s="180"/>
      <c r="Q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4"/>
      <c r="AH60" s="34"/>
    </row>
    <row r="61" spans="1:34" s="53" customFormat="1" x14ac:dyDescent="0.2">
      <c r="A61" s="103"/>
      <c r="B61" s="7"/>
      <c r="C61" s="7"/>
      <c r="D61" s="7"/>
      <c r="E61" s="7"/>
      <c r="F61" s="7"/>
      <c r="G61" s="32"/>
      <c r="H61" s="32"/>
      <c r="I61" s="32"/>
      <c r="J61" s="32"/>
      <c r="K61" s="32"/>
      <c r="L61" s="32"/>
      <c r="M61" s="32"/>
      <c r="N61" s="32"/>
      <c r="O61" s="114"/>
      <c r="P61" s="180"/>
      <c r="Q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4"/>
      <c r="AH61" s="34"/>
    </row>
    <row r="62" spans="1:34" s="53" customFormat="1" x14ac:dyDescent="0.2">
      <c r="A62" s="103"/>
      <c r="B62" s="7"/>
      <c r="C62" s="7"/>
      <c r="D62" s="7"/>
      <c r="E62" s="7"/>
      <c r="F62" s="7"/>
      <c r="G62" s="32"/>
      <c r="H62" s="32"/>
      <c r="I62" s="32"/>
      <c r="J62" s="32"/>
      <c r="K62" s="32"/>
      <c r="L62" s="32"/>
      <c r="M62" s="32"/>
      <c r="N62" s="32"/>
      <c r="O62" s="114"/>
      <c r="P62" s="180"/>
      <c r="Q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4"/>
      <c r="AH62" s="34"/>
    </row>
    <row r="63" spans="1:34" s="53" customFormat="1" x14ac:dyDescent="0.2">
      <c r="A63" s="103"/>
      <c r="B63" s="7"/>
      <c r="C63" s="7"/>
      <c r="D63" s="7"/>
      <c r="E63" s="7"/>
      <c r="F63" s="7"/>
      <c r="G63" s="32"/>
      <c r="H63" s="32"/>
      <c r="I63" s="32"/>
      <c r="J63" s="32"/>
      <c r="K63" s="32"/>
      <c r="L63" s="32"/>
      <c r="M63" s="32"/>
      <c r="N63" s="32"/>
      <c r="O63" s="114"/>
      <c r="P63" s="180"/>
      <c r="Q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4"/>
      <c r="AH63" s="34"/>
    </row>
    <row r="64" spans="1:34" s="53" customFormat="1" x14ac:dyDescent="0.2">
      <c r="A64" s="103"/>
      <c r="B64" s="7"/>
      <c r="C64" s="7"/>
      <c r="D64" s="7"/>
      <c r="E64" s="7"/>
      <c r="F64" s="7"/>
      <c r="G64" s="32"/>
      <c r="H64" s="32"/>
      <c r="I64" s="32"/>
      <c r="J64" s="32"/>
      <c r="K64" s="32"/>
      <c r="L64" s="32"/>
      <c r="M64" s="32"/>
      <c r="N64" s="32"/>
      <c r="O64" s="114"/>
      <c r="P64" s="180"/>
      <c r="Q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4"/>
      <c r="AH64" s="34"/>
    </row>
    <row r="65" spans="1:34" s="53" customFormat="1" x14ac:dyDescent="0.2">
      <c r="A65" s="103"/>
      <c r="B65" s="7"/>
      <c r="C65" s="7"/>
      <c r="D65" s="7"/>
      <c r="E65" s="7"/>
      <c r="F65" s="7"/>
      <c r="G65" s="32"/>
      <c r="H65" s="32"/>
      <c r="I65" s="32"/>
      <c r="J65" s="32"/>
      <c r="K65" s="32"/>
      <c r="L65" s="32"/>
      <c r="M65" s="32"/>
      <c r="N65" s="52" t="e">
        <f>O47-P47</f>
        <v>#REF!</v>
      </c>
      <c r="O65" s="114"/>
      <c r="P65" s="180"/>
      <c r="Q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34"/>
      <c r="AH65" s="34"/>
    </row>
    <row r="66" spans="1:34" s="53" customFormat="1" x14ac:dyDescent="0.2">
      <c r="A66" s="103"/>
      <c r="B66" s="7"/>
      <c r="C66" s="7"/>
      <c r="D66" s="7"/>
      <c r="E66" s="7"/>
      <c r="F66" s="7"/>
      <c r="G66" s="32"/>
      <c r="H66" s="32"/>
      <c r="I66" s="32"/>
      <c r="J66" s="32"/>
      <c r="K66" s="32"/>
      <c r="L66" s="32"/>
      <c r="M66" s="32"/>
      <c r="N66" s="32"/>
      <c r="O66" s="114"/>
      <c r="P66" s="180"/>
      <c r="Q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34"/>
      <c r="AH66" s="34"/>
    </row>
    <row r="67" spans="1:34" s="53" customFormat="1" x14ac:dyDescent="0.2">
      <c r="A67" s="103"/>
      <c r="B67" s="7"/>
      <c r="C67" s="7"/>
      <c r="D67" s="7"/>
      <c r="E67" s="7"/>
      <c r="F67" s="7"/>
      <c r="G67" s="32"/>
      <c r="H67" s="32"/>
      <c r="I67" s="32"/>
      <c r="J67" s="32"/>
      <c r="K67" s="32"/>
      <c r="L67" s="32"/>
      <c r="M67" s="32"/>
      <c r="N67" s="32"/>
      <c r="O67" s="114"/>
      <c r="P67" s="180"/>
      <c r="Q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34"/>
      <c r="AH67" s="34"/>
    </row>
    <row r="68" spans="1:34" s="53" customFormat="1" x14ac:dyDescent="0.2">
      <c r="A68" s="103"/>
      <c r="B68" s="7"/>
      <c r="C68" s="7"/>
      <c r="D68" s="7"/>
      <c r="E68" s="7"/>
      <c r="F68" s="7"/>
      <c r="G68" s="32"/>
      <c r="H68" s="32"/>
      <c r="I68" s="32"/>
      <c r="J68" s="32"/>
      <c r="K68" s="32"/>
      <c r="L68" s="32"/>
      <c r="M68" s="32"/>
      <c r="N68" s="32"/>
      <c r="O68" s="114"/>
      <c r="P68" s="180"/>
      <c r="Q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34"/>
      <c r="AH68" s="34"/>
    </row>
    <row r="69" spans="1:34" s="53" customFormat="1" x14ac:dyDescent="0.2">
      <c r="A69" s="103"/>
      <c r="B69" s="7"/>
      <c r="C69" s="7"/>
      <c r="D69" s="7"/>
      <c r="E69" s="7"/>
      <c r="F69" s="7"/>
      <c r="G69" s="32"/>
      <c r="H69" s="32"/>
      <c r="I69" s="32"/>
      <c r="J69" s="32"/>
      <c r="K69" s="32"/>
      <c r="L69" s="32"/>
      <c r="M69" s="32"/>
      <c r="N69" s="32"/>
      <c r="O69" s="114"/>
      <c r="P69" s="180"/>
      <c r="Q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34"/>
      <c r="AH69" s="34"/>
    </row>
    <row r="70" spans="1:34" s="53" customFormat="1" x14ac:dyDescent="0.2">
      <c r="A70" s="103"/>
      <c r="B70" s="7"/>
      <c r="C70" s="7"/>
      <c r="D70" s="7"/>
      <c r="E70" s="7"/>
      <c r="F70" s="7"/>
      <c r="G70" s="32"/>
      <c r="H70" s="32"/>
      <c r="I70" s="32"/>
      <c r="J70" s="32"/>
      <c r="K70" s="32"/>
      <c r="L70" s="32"/>
      <c r="M70" s="32"/>
      <c r="N70" s="32"/>
      <c r="O70" s="180"/>
      <c r="P70" s="180"/>
      <c r="Q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34"/>
      <c r="AH70" s="34"/>
    </row>
    <row r="71" spans="1:34" s="53" customFormat="1" x14ac:dyDescent="0.2">
      <c r="A71" s="103"/>
      <c r="B71" s="7"/>
      <c r="C71" s="7"/>
      <c r="D71" s="7"/>
      <c r="E71" s="7"/>
      <c r="F71" s="7"/>
      <c r="G71" s="32"/>
      <c r="H71" s="32"/>
      <c r="I71" s="32"/>
      <c r="J71" s="32"/>
      <c r="K71" s="32"/>
      <c r="L71" s="32"/>
      <c r="M71" s="32"/>
      <c r="N71" s="32"/>
      <c r="O71" s="180"/>
      <c r="P71" s="180"/>
      <c r="Q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34"/>
      <c r="AH71" s="34"/>
    </row>
    <row r="72" spans="1:34" s="53" customFormat="1" x14ac:dyDescent="0.2">
      <c r="A72" s="103"/>
      <c r="B72" s="7"/>
      <c r="C72" s="7"/>
      <c r="D72" s="7"/>
      <c r="E72" s="7"/>
      <c r="F72" s="7"/>
      <c r="G72" s="32"/>
      <c r="H72" s="32"/>
      <c r="I72" s="32"/>
      <c r="J72" s="32"/>
      <c r="K72" s="32"/>
      <c r="L72" s="32"/>
      <c r="M72" s="32"/>
      <c r="N72" s="32">
        <v>71169483.329999998</v>
      </c>
      <c r="O72" s="180"/>
      <c r="P72" s="180"/>
      <c r="Q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34"/>
      <c r="AH72" s="34"/>
    </row>
    <row r="73" spans="1:34" s="53" customFormat="1" x14ac:dyDescent="0.2">
      <c r="A73" s="103"/>
      <c r="B73" s="7"/>
      <c r="C73" s="7"/>
      <c r="D73" s="7"/>
      <c r="E73" s="7"/>
      <c r="F73" s="7"/>
      <c r="G73" s="32"/>
      <c r="H73" s="32"/>
      <c r="I73" s="32"/>
      <c r="J73" s="32"/>
      <c r="K73" s="32"/>
      <c r="L73" s="32"/>
      <c r="M73" s="32"/>
      <c r="N73" s="32">
        <v>8699596.6600000001</v>
      </c>
      <c r="O73" s="180"/>
      <c r="P73" s="180"/>
      <c r="Q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34"/>
      <c r="AH73" s="34"/>
    </row>
    <row r="74" spans="1:34" s="53" customFormat="1" x14ac:dyDescent="0.2">
      <c r="A74" s="103"/>
      <c r="B74" s="7"/>
      <c r="C74" s="7"/>
      <c r="D74" s="7"/>
      <c r="E74" s="7"/>
      <c r="F74" s="7"/>
      <c r="G74" s="32"/>
      <c r="H74" s="32"/>
      <c r="I74" s="32"/>
      <c r="J74" s="32"/>
      <c r="K74" s="32"/>
      <c r="L74" s="32"/>
      <c r="M74" s="32"/>
      <c r="N74" s="32">
        <f>SUM(N72:N73)</f>
        <v>79869079.989999995</v>
      </c>
      <c r="O74" s="180"/>
      <c r="P74" s="180"/>
      <c r="Q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34"/>
      <c r="AH74" s="34"/>
    </row>
    <row r="75" spans="1:34" s="53" customFormat="1" x14ac:dyDescent="0.2">
      <c r="A75" s="103"/>
      <c r="B75" s="7"/>
      <c r="C75" s="7"/>
      <c r="D75" s="7"/>
      <c r="E75" s="7"/>
      <c r="F75" s="7"/>
      <c r="G75" s="32"/>
      <c r="H75" s="32"/>
      <c r="I75" s="32"/>
      <c r="J75" s="32"/>
      <c r="K75" s="32"/>
      <c r="L75" s="32"/>
      <c r="M75" s="32"/>
      <c r="N75" s="32"/>
      <c r="O75" s="180"/>
      <c r="P75" s="180"/>
      <c r="Q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34"/>
      <c r="AH75" s="34"/>
    </row>
    <row r="76" spans="1:34" s="53" customFormat="1" x14ac:dyDescent="0.2">
      <c r="A76" s="103"/>
      <c r="B76" s="7"/>
      <c r="C76" s="7"/>
      <c r="D76" s="7"/>
      <c r="E76" s="7"/>
      <c r="F76" s="7"/>
      <c r="G76" s="32"/>
      <c r="H76" s="32"/>
      <c r="I76" s="32"/>
      <c r="J76" s="32"/>
      <c r="K76" s="32"/>
      <c r="L76" s="32"/>
      <c r="M76" s="32"/>
      <c r="N76" s="32"/>
      <c r="O76" s="180"/>
      <c r="P76" s="180"/>
      <c r="Q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34"/>
      <c r="AH76" s="34"/>
    </row>
    <row r="77" spans="1:34" s="53" customFormat="1" x14ac:dyDescent="0.2">
      <c r="A77" s="103"/>
      <c r="B77" s="7"/>
      <c r="C77" s="7"/>
      <c r="D77" s="7"/>
      <c r="E77" s="7"/>
      <c r="F77" s="7"/>
      <c r="G77" s="32"/>
      <c r="H77" s="32"/>
      <c r="I77" s="32"/>
      <c r="J77" s="32"/>
      <c r="K77" s="32"/>
      <c r="L77" s="32"/>
      <c r="M77" s="32"/>
      <c r="N77" s="32"/>
      <c r="O77" s="180"/>
      <c r="P77" s="180"/>
      <c r="Q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34"/>
      <c r="AH77" s="34"/>
    </row>
    <row r="78" spans="1:34" s="53" customFormat="1" x14ac:dyDescent="0.2">
      <c r="A78" s="103"/>
      <c r="B78" s="7"/>
      <c r="C78" s="7"/>
      <c r="D78" s="7"/>
      <c r="E78" s="7"/>
      <c r="F78" s="7"/>
      <c r="G78" s="32"/>
      <c r="H78" s="32"/>
      <c r="I78" s="32"/>
      <c r="J78" s="32"/>
      <c r="K78" s="32"/>
      <c r="L78" s="32"/>
      <c r="M78" s="32"/>
      <c r="N78" s="32"/>
      <c r="O78" s="180"/>
      <c r="P78" s="180"/>
      <c r="Q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34"/>
      <c r="AH78" s="34"/>
    </row>
    <row r="79" spans="1:34" s="53" customFormat="1" x14ac:dyDescent="0.2">
      <c r="A79" s="103"/>
      <c r="B79" s="7"/>
      <c r="C79" s="7"/>
      <c r="D79" s="7"/>
      <c r="E79" s="7"/>
      <c r="F79" s="7"/>
      <c r="G79" s="32"/>
      <c r="H79" s="32"/>
      <c r="I79" s="32"/>
      <c r="J79" s="32"/>
      <c r="K79" s="32"/>
      <c r="L79" s="32"/>
      <c r="M79" s="32"/>
      <c r="N79" s="32"/>
      <c r="O79" s="180"/>
      <c r="P79" s="180"/>
      <c r="Q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34"/>
      <c r="AH79" s="34"/>
    </row>
    <row r="80" spans="1:34" s="53" customFormat="1" x14ac:dyDescent="0.2">
      <c r="A80" s="103"/>
      <c r="B80" s="7"/>
      <c r="C80" s="7"/>
      <c r="D80" s="7"/>
      <c r="E80" s="7"/>
      <c r="F80" s="7"/>
      <c r="G80" s="32"/>
      <c r="H80" s="32"/>
      <c r="I80" s="32"/>
      <c r="J80" s="32"/>
      <c r="K80" s="32"/>
      <c r="L80" s="32"/>
      <c r="M80" s="32"/>
      <c r="N80" s="32"/>
      <c r="O80" s="180"/>
      <c r="P80" s="180"/>
      <c r="Q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34"/>
      <c r="AH80" s="34"/>
    </row>
    <row r="81" spans="1:34" s="53" customFormat="1" x14ac:dyDescent="0.2">
      <c r="A81" s="103"/>
      <c r="B81" s="7"/>
      <c r="C81" s="7"/>
      <c r="D81" s="7"/>
      <c r="E81" s="7"/>
      <c r="F81" s="7"/>
      <c r="G81" s="32"/>
      <c r="H81" s="32"/>
      <c r="I81" s="32"/>
      <c r="J81" s="32"/>
      <c r="K81" s="32"/>
      <c r="L81" s="32"/>
      <c r="M81" s="32"/>
      <c r="N81" s="32"/>
      <c r="O81" s="180"/>
      <c r="P81" s="180"/>
      <c r="Q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34"/>
      <c r="AH81" s="34"/>
    </row>
    <row r="82" spans="1:34" s="53" customFormat="1" x14ac:dyDescent="0.2">
      <c r="A82" s="103"/>
      <c r="B82" s="7"/>
      <c r="C82" s="7"/>
      <c r="D82" s="7"/>
      <c r="E82" s="7"/>
      <c r="F82" s="7"/>
      <c r="G82" s="32"/>
      <c r="H82" s="32"/>
      <c r="I82" s="32"/>
      <c r="J82" s="32"/>
      <c r="K82" s="32"/>
      <c r="L82" s="32"/>
      <c r="M82" s="32"/>
      <c r="N82" s="32"/>
      <c r="O82" s="180"/>
      <c r="P82" s="180"/>
      <c r="Q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34"/>
      <c r="AH82" s="34"/>
    </row>
    <row r="83" spans="1:34" s="53" customFormat="1" x14ac:dyDescent="0.2">
      <c r="A83" s="103"/>
      <c r="B83" s="7"/>
      <c r="C83" s="7"/>
      <c r="D83" s="7"/>
      <c r="E83" s="7"/>
      <c r="F83" s="7"/>
      <c r="G83" s="32"/>
      <c r="H83" s="32"/>
      <c r="I83" s="32"/>
      <c r="J83" s="32"/>
      <c r="K83" s="32"/>
      <c r="L83" s="32"/>
      <c r="M83" s="32"/>
      <c r="N83" s="32"/>
      <c r="O83" s="180"/>
      <c r="P83" s="180"/>
      <c r="Q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34"/>
      <c r="AH83" s="34"/>
    </row>
    <row r="84" spans="1:34" s="53" customFormat="1" x14ac:dyDescent="0.2">
      <c r="A84" s="103"/>
      <c r="B84" s="7"/>
      <c r="C84" s="7"/>
      <c r="D84" s="7"/>
      <c r="E84" s="7"/>
      <c r="F84" s="7"/>
      <c r="G84" s="32"/>
      <c r="H84" s="32"/>
      <c r="I84" s="32"/>
      <c r="J84" s="32"/>
      <c r="K84" s="32"/>
      <c r="L84" s="32"/>
      <c r="M84" s="32"/>
      <c r="N84" s="32"/>
      <c r="O84" s="180"/>
      <c r="P84" s="180"/>
      <c r="Q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34"/>
      <c r="AH84" s="34"/>
    </row>
    <row r="85" spans="1:34" s="53" customFormat="1" x14ac:dyDescent="0.2">
      <c r="A85" s="103"/>
      <c r="B85" s="7"/>
      <c r="C85" s="7"/>
      <c r="D85" s="7"/>
      <c r="E85" s="7"/>
      <c r="F85" s="7"/>
      <c r="G85" s="32"/>
      <c r="H85" s="32"/>
      <c r="I85" s="32"/>
      <c r="J85" s="32"/>
      <c r="K85" s="32"/>
      <c r="L85" s="32"/>
      <c r="M85" s="32"/>
      <c r="N85" s="32"/>
      <c r="O85" s="180"/>
      <c r="P85" s="180"/>
      <c r="Q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34"/>
      <c r="AH85" s="34"/>
    </row>
    <row r="86" spans="1:34" s="53" customFormat="1" x14ac:dyDescent="0.2">
      <c r="A86" s="103"/>
      <c r="B86" s="7"/>
      <c r="C86" s="7"/>
      <c r="D86" s="7"/>
      <c r="E86" s="7"/>
      <c r="F86" s="7"/>
      <c r="G86" s="32"/>
      <c r="H86" s="32"/>
      <c r="I86" s="32"/>
      <c r="J86" s="32"/>
      <c r="K86" s="32"/>
      <c r="L86" s="32"/>
      <c r="M86" s="32"/>
      <c r="N86" s="32"/>
      <c r="O86" s="180"/>
      <c r="P86" s="180"/>
      <c r="Q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4"/>
      <c r="AH86" s="34"/>
    </row>
    <row r="87" spans="1:34" s="53" customFormat="1" x14ac:dyDescent="0.2">
      <c r="A87" s="103"/>
      <c r="B87" s="7"/>
      <c r="C87" s="7"/>
      <c r="D87" s="7"/>
      <c r="E87" s="7"/>
      <c r="F87" s="7"/>
      <c r="G87" s="32"/>
      <c r="H87" s="32"/>
      <c r="I87" s="32"/>
      <c r="J87" s="32"/>
      <c r="K87" s="32"/>
      <c r="L87" s="32"/>
      <c r="M87" s="32"/>
      <c r="N87" s="32"/>
      <c r="O87" s="180"/>
      <c r="P87" s="180"/>
      <c r="Q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4"/>
      <c r="AH87" s="34"/>
    </row>
    <row r="88" spans="1:34" s="53" customFormat="1" x14ac:dyDescent="0.2">
      <c r="A88" s="103"/>
      <c r="B88" s="7"/>
      <c r="C88" s="7"/>
      <c r="D88" s="7"/>
      <c r="E88" s="7"/>
      <c r="F88" s="7"/>
      <c r="G88" s="32"/>
      <c r="H88" s="32"/>
      <c r="I88" s="32"/>
      <c r="J88" s="32"/>
      <c r="K88" s="32"/>
      <c r="L88" s="32"/>
      <c r="M88" s="32"/>
      <c r="N88" s="32"/>
      <c r="O88" s="180"/>
      <c r="P88" s="180"/>
      <c r="Q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34"/>
      <c r="AH88" s="34"/>
    </row>
    <row r="89" spans="1:34" s="53" customFormat="1" x14ac:dyDescent="0.2">
      <c r="A89" s="103"/>
      <c r="B89" s="7"/>
      <c r="C89" s="7"/>
      <c r="D89" s="7"/>
      <c r="E89" s="7"/>
      <c r="F89" s="7"/>
      <c r="G89" s="32"/>
      <c r="H89" s="32"/>
      <c r="I89" s="32"/>
      <c r="J89" s="32"/>
      <c r="K89" s="32"/>
      <c r="L89" s="32"/>
      <c r="M89" s="32"/>
      <c r="N89" s="32"/>
      <c r="O89" s="180"/>
      <c r="P89" s="180"/>
      <c r="Q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34"/>
      <c r="AH89" s="34"/>
    </row>
    <row r="90" spans="1:34" s="53" customFormat="1" x14ac:dyDescent="0.2">
      <c r="A90" s="103"/>
      <c r="B90" s="7"/>
      <c r="C90" s="7"/>
      <c r="D90" s="7"/>
      <c r="E90" s="7"/>
      <c r="F90" s="7"/>
      <c r="G90" s="32"/>
      <c r="H90" s="32"/>
      <c r="I90" s="32"/>
      <c r="J90" s="32"/>
      <c r="K90" s="32"/>
      <c r="L90" s="32"/>
      <c r="M90" s="32"/>
      <c r="N90" s="32"/>
      <c r="O90" s="180"/>
      <c r="P90" s="180"/>
      <c r="Q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34"/>
      <c r="AH90" s="34"/>
    </row>
    <row r="91" spans="1:34" s="53" customFormat="1" x14ac:dyDescent="0.2">
      <c r="A91" s="103"/>
      <c r="B91" s="7"/>
      <c r="C91" s="7"/>
      <c r="D91" s="7"/>
      <c r="E91" s="7"/>
      <c r="F91" s="7"/>
      <c r="G91" s="32"/>
      <c r="H91" s="32"/>
      <c r="I91" s="32"/>
      <c r="J91" s="32"/>
      <c r="K91" s="32"/>
      <c r="L91" s="32"/>
      <c r="M91" s="32"/>
      <c r="N91" s="32"/>
      <c r="O91" s="180"/>
      <c r="P91" s="180"/>
      <c r="Q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34"/>
      <c r="AH91" s="34"/>
    </row>
    <row r="92" spans="1:34" s="53" customFormat="1" x14ac:dyDescent="0.2">
      <c r="A92" s="103"/>
      <c r="B92" s="7"/>
      <c r="C92" s="7"/>
      <c r="D92" s="7"/>
      <c r="E92" s="7"/>
      <c r="F92" s="7"/>
      <c r="G92" s="32"/>
      <c r="H92" s="32"/>
      <c r="I92" s="32"/>
      <c r="J92" s="32"/>
      <c r="K92" s="32"/>
      <c r="L92" s="32"/>
      <c r="M92" s="32"/>
      <c r="N92" s="32"/>
      <c r="O92" s="180"/>
      <c r="P92" s="180"/>
      <c r="Q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34"/>
      <c r="AH92" s="34"/>
    </row>
    <row r="93" spans="1:34" s="53" customFormat="1" x14ac:dyDescent="0.2">
      <c r="A93" s="103"/>
      <c r="B93" s="7"/>
      <c r="C93" s="7"/>
      <c r="D93" s="7"/>
      <c r="E93" s="7"/>
      <c r="F93" s="7"/>
      <c r="G93" s="32"/>
      <c r="H93" s="32"/>
      <c r="I93" s="32"/>
      <c r="J93" s="32"/>
      <c r="K93" s="32"/>
      <c r="L93" s="32"/>
      <c r="M93" s="32"/>
      <c r="N93" s="32"/>
      <c r="O93" s="180"/>
      <c r="P93" s="180"/>
      <c r="Q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34"/>
      <c r="AH93" s="34"/>
    </row>
    <row r="94" spans="1:34" s="53" customFormat="1" x14ac:dyDescent="0.2">
      <c r="A94" s="103"/>
      <c r="B94" s="7"/>
      <c r="C94" s="7"/>
      <c r="D94" s="7"/>
      <c r="E94" s="7"/>
      <c r="F94" s="7"/>
      <c r="G94" s="32"/>
      <c r="H94" s="32"/>
      <c r="I94" s="32"/>
      <c r="J94" s="32"/>
      <c r="K94" s="32"/>
      <c r="L94" s="32"/>
      <c r="M94" s="32"/>
      <c r="N94" s="32"/>
      <c r="O94" s="180"/>
      <c r="P94" s="180"/>
      <c r="Q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34"/>
      <c r="AH94" s="34"/>
    </row>
    <row r="95" spans="1:34" s="53" customFormat="1" x14ac:dyDescent="0.2">
      <c r="A95" s="103"/>
      <c r="B95" s="7"/>
      <c r="C95" s="7"/>
      <c r="D95" s="7"/>
      <c r="E95" s="7"/>
      <c r="F95" s="7"/>
      <c r="G95" s="32"/>
      <c r="H95" s="32"/>
      <c r="I95" s="32"/>
      <c r="J95" s="32"/>
      <c r="K95" s="32"/>
      <c r="L95" s="32"/>
      <c r="M95" s="32"/>
      <c r="N95" s="32"/>
      <c r="O95" s="180"/>
      <c r="P95" s="180"/>
      <c r="Q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34"/>
      <c r="AH95" s="34"/>
    </row>
    <row r="96" spans="1:34" s="53" customFormat="1" x14ac:dyDescent="0.2">
      <c r="A96" s="103"/>
      <c r="B96" s="7"/>
      <c r="C96" s="7"/>
      <c r="D96" s="7"/>
      <c r="E96" s="7"/>
      <c r="F96" s="7"/>
      <c r="G96" s="32"/>
      <c r="H96" s="32"/>
      <c r="I96" s="32"/>
      <c r="J96" s="32"/>
      <c r="K96" s="32"/>
      <c r="L96" s="32"/>
      <c r="M96" s="32"/>
      <c r="N96" s="32"/>
      <c r="O96" s="180"/>
      <c r="P96" s="180"/>
      <c r="Q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34"/>
      <c r="AH96" s="34"/>
    </row>
    <row r="97" spans="1:34" s="53" customFormat="1" x14ac:dyDescent="0.2">
      <c r="A97" s="103"/>
      <c r="B97" s="7"/>
      <c r="C97" s="7"/>
      <c r="D97" s="7"/>
      <c r="E97" s="7"/>
      <c r="F97" s="7"/>
      <c r="G97" s="32"/>
      <c r="H97" s="32"/>
      <c r="I97" s="32"/>
      <c r="J97" s="32"/>
      <c r="K97" s="32"/>
      <c r="L97" s="32"/>
      <c r="M97" s="32"/>
      <c r="N97" s="32"/>
      <c r="O97" s="180"/>
      <c r="P97" s="180"/>
      <c r="Q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34"/>
      <c r="AH97" s="34"/>
    </row>
    <row r="98" spans="1:34" s="53" customFormat="1" x14ac:dyDescent="0.2">
      <c r="A98" s="103"/>
      <c r="B98" s="7"/>
      <c r="C98" s="7"/>
      <c r="D98" s="7"/>
      <c r="E98" s="7"/>
      <c r="F98" s="7"/>
      <c r="G98" s="32"/>
      <c r="H98" s="32"/>
      <c r="I98" s="32"/>
      <c r="J98" s="32"/>
      <c r="K98" s="32"/>
      <c r="L98" s="32"/>
      <c r="M98" s="32"/>
      <c r="N98" s="32"/>
      <c r="O98" s="180"/>
      <c r="P98" s="180"/>
      <c r="Q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34"/>
      <c r="AH98" s="34"/>
    </row>
    <row r="99" spans="1:34" s="53" customFormat="1" x14ac:dyDescent="0.2">
      <c r="A99" s="103"/>
      <c r="B99" s="7"/>
      <c r="C99" s="7"/>
      <c r="D99" s="7"/>
      <c r="E99" s="7"/>
      <c r="F99" s="7"/>
      <c r="G99" s="32"/>
      <c r="H99" s="32"/>
      <c r="I99" s="32"/>
      <c r="J99" s="32"/>
      <c r="K99" s="32"/>
      <c r="L99" s="32"/>
      <c r="M99" s="32"/>
      <c r="N99" s="32"/>
      <c r="O99" s="180"/>
      <c r="P99" s="180"/>
      <c r="Q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34"/>
      <c r="AH99" s="34"/>
    </row>
    <row r="100" spans="1:34" s="53" customFormat="1" x14ac:dyDescent="0.2">
      <c r="A100" s="103"/>
      <c r="B100" s="7"/>
      <c r="C100" s="7"/>
      <c r="D100" s="7"/>
      <c r="E100" s="7"/>
      <c r="F100" s="7"/>
      <c r="G100" s="32"/>
      <c r="H100" s="32"/>
      <c r="I100" s="32"/>
      <c r="J100" s="32"/>
      <c r="K100" s="32"/>
      <c r="L100" s="32"/>
      <c r="M100" s="32"/>
      <c r="N100" s="32"/>
      <c r="O100" s="180"/>
      <c r="P100" s="180"/>
      <c r="Q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34"/>
      <c r="AH100" s="34"/>
    </row>
    <row r="101" spans="1:34" s="53" customFormat="1" x14ac:dyDescent="0.2">
      <c r="A101" s="103"/>
      <c r="B101" s="7"/>
      <c r="C101" s="7"/>
      <c r="D101" s="7"/>
      <c r="E101" s="7"/>
      <c r="F101" s="7"/>
      <c r="G101" s="32"/>
      <c r="H101" s="32"/>
      <c r="I101" s="32"/>
      <c r="J101" s="32"/>
      <c r="K101" s="32"/>
      <c r="L101" s="32"/>
      <c r="M101" s="32"/>
      <c r="N101" s="32"/>
      <c r="O101" s="180"/>
      <c r="P101" s="180"/>
      <c r="Q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34"/>
      <c r="AH101" s="34"/>
    </row>
    <row r="102" spans="1:34" s="53" customFormat="1" x14ac:dyDescent="0.2">
      <c r="A102" s="103"/>
      <c r="B102" s="7"/>
      <c r="C102" s="7"/>
      <c r="D102" s="7"/>
      <c r="E102" s="7"/>
      <c r="F102" s="7"/>
      <c r="G102" s="32"/>
      <c r="H102" s="32"/>
      <c r="I102" s="32"/>
      <c r="J102" s="32"/>
      <c r="K102" s="32"/>
      <c r="L102" s="32"/>
      <c r="M102" s="32"/>
      <c r="N102" s="32"/>
      <c r="O102" s="180"/>
      <c r="P102" s="180"/>
      <c r="Q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34"/>
      <c r="AH102" s="34"/>
    </row>
    <row r="103" spans="1:34" s="53" customFormat="1" x14ac:dyDescent="0.2">
      <c r="A103" s="103"/>
      <c r="B103" s="7"/>
      <c r="C103" s="7"/>
      <c r="D103" s="7"/>
      <c r="E103" s="7"/>
      <c r="F103" s="7"/>
      <c r="G103" s="32"/>
      <c r="H103" s="32"/>
      <c r="I103" s="32"/>
      <c r="J103" s="32"/>
      <c r="K103" s="32"/>
      <c r="L103" s="32"/>
      <c r="M103" s="32"/>
      <c r="N103" s="32"/>
      <c r="O103" s="180"/>
      <c r="P103" s="180"/>
      <c r="Q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34"/>
      <c r="AH103" s="34"/>
    </row>
    <row r="104" spans="1:34" s="53" customFormat="1" x14ac:dyDescent="0.2">
      <c r="A104" s="103"/>
      <c r="B104" s="7"/>
      <c r="C104" s="7"/>
      <c r="D104" s="7"/>
      <c r="E104" s="7"/>
      <c r="F104" s="7"/>
      <c r="G104" s="32"/>
      <c r="H104" s="32"/>
      <c r="I104" s="32"/>
      <c r="J104" s="32"/>
      <c r="K104" s="32"/>
      <c r="L104" s="32"/>
      <c r="M104" s="32"/>
      <c r="N104" s="32"/>
      <c r="O104" s="180"/>
      <c r="P104" s="180"/>
      <c r="Q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34"/>
      <c r="AH104" s="34"/>
    </row>
    <row r="105" spans="1:34" s="53" customFormat="1" x14ac:dyDescent="0.2">
      <c r="A105" s="103"/>
      <c r="B105" s="7"/>
      <c r="C105" s="7"/>
      <c r="D105" s="7"/>
      <c r="E105" s="7"/>
      <c r="F105" s="7"/>
      <c r="G105" s="32"/>
      <c r="H105" s="32"/>
      <c r="I105" s="32"/>
      <c r="J105" s="32"/>
      <c r="K105" s="32"/>
      <c r="L105" s="32"/>
      <c r="M105" s="32"/>
      <c r="N105" s="32"/>
      <c r="O105" s="180"/>
      <c r="P105" s="180"/>
      <c r="Q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34"/>
      <c r="AH105" s="34"/>
    </row>
    <row r="106" spans="1:34" s="53" customFormat="1" x14ac:dyDescent="0.2">
      <c r="A106" s="103"/>
      <c r="B106" s="7"/>
      <c r="C106" s="7"/>
      <c r="D106" s="7"/>
      <c r="E106" s="7"/>
      <c r="F106" s="7"/>
      <c r="G106" s="32"/>
      <c r="H106" s="32"/>
      <c r="I106" s="32"/>
      <c r="J106" s="32"/>
      <c r="K106" s="32"/>
      <c r="L106" s="32"/>
      <c r="M106" s="32"/>
      <c r="N106" s="32"/>
      <c r="O106" s="180"/>
      <c r="P106" s="180"/>
      <c r="Q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34"/>
      <c r="AH106" s="34"/>
    </row>
    <row r="107" spans="1:34" s="53" customFormat="1" x14ac:dyDescent="0.2">
      <c r="A107" s="103"/>
      <c r="B107" s="7"/>
      <c r="C107" s="7"/>
      <c r="D107" s="7"/>
      <c r="E107" s="7"/>
      <c r="F107" s="7"/>
      <c r="G107" s="32"/>
      <c r="H107" s="32"/>
      <c r="I107" s="32"/>
      <c r="J107" s="32"/>
      <c r="K107" s="32"/>
      <c r="L107" s="32"/>
      <c r="M107" s="32"/>
      <c r="N107" s="32"/>
      <c r="O107" s="180"/>
      <c r="P107" s="180"/>
      <c r="Q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34"/>
      <c r="AH107" s="34"/>
    </row>
    <row r="108" spans="1:34" s="53" customFormat="1" x14ac:dyDescent="0.2">
      <c r="A108" s="103"/>
      <c r="B108" s="7"/>
      <c r="C108" s="7"/>
      <c r="D108" s="7"/>
      <c r="E108" s="7"/>
      <c r="F108" s="7"/>
      <c r="G108" s="32"/>
      <c r="H108" s="32"/>
      <c r="I108" s="32"/>
      <c r="J108" s="32"/>
      <c r="K108" s="32"/>
      <c r="L108" s="32"/>
      <c r="M108" s="32"/>
      <c r="N108" s="32"/>
      <c r="O108" s="180"/>
      <c r="P108" s="180"/>
      <c r="Q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34"/>
      <c r="AH108" s="34"/>
    </row>
    <row r="109" spans="1:34" s="53" customFormat="1" x14ac:dyDescent="0.2">
      <c r="A109" s="103"/>
      <c r="B109" s="7"/>
      <c r="C109" s="7"/>
      <c r="D109" s="7"/>
      <c r="E109" s="7"/>
      <c r="F109" s="7"/>
      <c r="G109" s="32"/>
      <c r="H109" s="32"/>
      <c r="I109" s="32"/>
      <c r="J109" s="32"/>
      <c r="K109" s="32"/>
      <c r="L109" s="32"/>
      <c r="M109" s="32"/>
      <c r="N109" s="32"/>
      <c r="O109" s="180"/>
      <c r="P109" s="180"/>
      <c r="Q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34"/>
      <c r="AH109" s="34"/>
    </row>
    <row r="110" spans="1:34" s="53" customFormat="1" x14ac:dyDescent="0.2">
      <c r="A110" s="103"/>
      <c r="B110" s="7"/>
      <c r="C110" s="7"/>
      <c r="D110" s="7"/>
      <c r="E110" s="7"/>
      <c r="F110" s="7"/>
      <c r="G110" s="32"/>
      <c r="H110" s="32"/>
      <c r="I110" s="32"/>
      <c r="J110" s="32"/>
      <c r="K110" s="32"/>
      <c r="L110" s="32"/>
      <c r="M110" s="32"/>
      <c r="N110" s="32"/>
      <c r="O110" s="180"/>
      <c r="P110" s="180"/>
      <c r="Q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34"/>
      <c r="AH110" s="34"/>
    </row>
    <row r="111" spans="1:34" s="53" customFormat="1" x14ac:dyDescent="0.2">
      <c r="A111" s="103"/>
      <c r="B111" s="7"/>
      <c r="C111" s="7"/>
      <c r="D111" s="7"/>
      <c r="E111" s="7"/>
      <c r="F111" s="7"/>
      <c r="G111" s="32"/>
      <c r="H111" s="32"/>
      <c r="I111" s="32"/>
      <c r="J111" s="32"/>
      <c r="K111" s="32"/>
      <c r="L111" s="32"/>
      <c r="M111" s="32"/>
      <c r="N111" s="32"/>
      <c r="O111" s="180"/>
      <c r="P111" s="180"/>
      <c r="Q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34"/>
      <c r="AH111" s="34"/>
    </row>
    <row r="112" spans="1:34" s="53" customFormat="1" x14ac:dyDescent="0.2">
      <c r="A112" s="103"/>
      <c r="B112" s="7"/>
      <c r="C112" s="7"/>
      <c r="D112" s="7"/>
      <c r="E112" s="7"/>
      <c r="F112" s="7"/>
      <c r="G112" s="32"/>
      <c r="H112" s="32"/>
      <c r="I112" s="32"/>
      <c r="J112" s="32"/>
      <c r="K112" s="32"/>
      <c r="L112" s="32"/>
      <c r="M112" s="32"/>
      <c r="N112" s="32"/>
      <c r="O112" s="180"/>
      <c r="P112" s="180"/>
      <c r="Q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34"/>
      <c r="AH112" s="34"/>
    </row>
    <row r="113" spans="1:34" s="53" customFormat="1" x14ac:dyDescent="0.2">
      <c r="A113" s="103"/>
      <c r="B113" s="7"/>
      <c r="C113" s="7"/>
      <c r="D113" s="7"/>
      <c r="E113" s="7"/>
      <c r="F113" s="7"/>
      <c r="G113" s="32"/>
      <c r="H113" s="32"/>
      <c r="I113" s="32"/>
      <c r="J113" s="32"/>
      <c r="K113" s="32"/>
      <c r="L113" s="32"/>
      <c r="M113" s="32"/>
      <c r="N113" s="32"/>
      <c r="O113" s="180"/>
      <c r="P113" s="180"/>
      <c r="Q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34"/>
      <c r="AH113" s="34"/>
    </row>
    <row r="114" spans="1:34" s="53" customFormat="1" x14ac:dyDescent="0.2">
      <c r="A114" s="103"/>
      <c r="B114" s="7"/>
      <c r="C114" s="7"/>
      <c r="D114" s="7"/>
      <c r="E114" s="7"/>
      <c r="F114" s="7"/>
      <c r="G114" s="32"/>
      <c r="H114" s="32"/>
      <c r="I114" s="32"/>
      <c r="J114" s="32"/>
      <c r="K114" s="32"/>
      <c r="L114" s="32"/>
      <c r="M114" s="32"/>
      <c r="N114" s="32"/>
      <c r="O114" s="180"/>
      <c r="P114" s="180"/>
      <c r="Q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34"/>
      <c r="AH114" s="34"/>
    </row>
    <row r="115" spans="1:34" s="53" customFormat="1" x14ac:dyDescent="0.2">
      <c r="A115" s="103"/>
      <c r="B115" s="7"/>
      <c r="C115" s="7"/>
      <c r="D115" s="7"/>
      <c r="E115" s="7"/>
      <c r="F115" s="7"/>
      <c r="G115" s="32"/>
      <c r="H115" s="32"/>
      <c r="I115" s="32"/>
      <c r="J115" s="32"/>
      <c r="K115" s="32"/>
      <c r="L115" s="32"/>
      <c r="M115" s="32"/>
      <c r="N115" s="32"/>
      <c r="O115" s="180"/>
      <c r="P115" s="180"/>
      <c r="Q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34"/>
      <c r="AH115" s="34"/>
    </row>
    <row r="116" spans="1:34" s="53" customFormat="1" x14ac:dyDescent="0.2">
      <c r="A116" s="103"/>
      <c r="B116" s="7"/>
      <c r="C116" s="7"/>
      <c r="D116" s="7"/>
      <c r="E116" s="7"/>
      <c r="F116" s="7"/>
      <c r="G116" s="32"/>
      <c r="H116" s="32"/>
      <c r="I116" s="32"/>
      <c r="J116" s="32"/>
      <c r="K116" s="32"/>
      <c r="L116" s="32"/>
      <c r="M116" s="32"/>
      <c r="N116" s="32"/>
      <c r="O116" s="180"/>
      <c r="P116" s="180"/>
      <c r="Q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34"/>
      <c r="AH116" s="34"/>
    </row>
    <row r="117" spans="1:34" s="53" customFormat="1" x14ac:dyDescent="0.2">
      <c r="A117" s="103"/>
      <c r="B117" s="7"/>
      <c r="C117" s="7"/>
      <c r="D117" s="7"/>
      <c r="E117" s="7"/>
      <c r="F117" s="7"/>
      <c r="G117" s="32"/>
      <c r="H117" s="32"/>
      <c r="I117" s="32"/>
      <c r="J117" s="32"/>
      <c r="K117" s="32"/>
      <c r="L117" s="32"/>
      <c r="M117" s="32"/>
      <c r="N117" s="32"/>
      <c r="O117" s="180"/>
      <c r="P117" s="180"/>
      <c r="Q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34"/>
      <c r="AH117" s="34"/>
    </row>
    <row r="118" spans="1:34" s="53" customFormat="1" x14ac:dyDescent="0.2">
      <c r="A118" s="103"/>
      <c r="B118" s="7"/>
      <c r="C118" s="7"/>
      <c r="D118" s="7"/>
      <c r="E118" s="7"/>
      <c r="F118" s="7"/>
      <c r="G118" s="32"/>
      <c r="H118" s="32"/>
      <c r="I118" s="32"/>
      <c r="J118" s="32"/>
      <c r="K118" s="32"/>
      <c r="L118" s="32"/>
      <c r="M118" s="32"/>
      <c r="N118" s="32"/>
      <c r="O118" s="180"/>
      <c r="P118" s="180"/>
      <c r="Q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34"/>
      <c r="AH118" s="34"/>
    </row>
  </sheetData>
  <mergeCells count="10">
    <mergeCell ref="A2:O2"/>
    <mergeCell ref="A4:A6"/>
    <mergeCell ref="B4:B6"/>
    <mergeCell ref="C4:C5"/>
    <mergeCell ref="D4:D6"/>
    <mergeCell ref="E4:E6"/>
    <mergeCell ref="F4:F5"/>
    <mergeCell ref="G4:I4"/>
    <mergeCell ref="J4:L4"/>
    <mergeCell ref="M4:O4"/>
  </mergeCells>
  <pageMargins left="0.17" right="0.28999999999999998" top="0.17" bottom="0.24" header="0.3" footer="0.3"/>
  <pageSetup paperSize="9" scale="64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5"/>
  <sheetViews>
    <sheetView showZeros="0" zoomScale="80" zoomScaleNormal="80" workbookViewId="0">
      <selection activeCell="E64" sqref="E64"/>
    </sheetView>
  </sheetViews>
  <sheetFormatPr defaultRowHeight="12.75" x14ac:dyDescent="0.2"/>
  <cols>
    <col min="1" max="1" width="9.85546875" style="103" customWidth="1"/>
    <col min="2" max="2" width="4.85546875" style="7" hidden="1" customWidth="1"/>
    <col min="3" max="3" width="21.85546875" style="7" hidden="1" customWidth="1"/>
    <col min="4" max="4" width="25.85546875" style="7" customWidth="1"/>
    <col min="5" max="5" width="104.5703125" style="7" customWidth="1"/>
    <col min="6" max="6" width="69.28515625" style="7" hidden="1" customWidth="1"/>
    <col min="7" max="7" width="21.42578125" style="32" bestFit="1" customWidth="1"/>
    <col min="8" max="8" width="18.42578125" style="32" bestFit="1" customWidth="1"/>
    <col min="9" max="9" width="17.85546875" style="32" bestFit="1" customWidth="1"/>
    <col min="10" max="10" width="21.42578125" style="32" hidden="1" customWidth="1"/>
    <col min="11" max="11" width="18.42578125" style="32" hidden="1" customWidth="1"/>
    <col min="12" max="12" width="20.140625" style="32" hidden="1" customWidth="1"/>
    <col min="13" max="13" width="21.42578125" style="32" hidden="1" customWidth="1"/>
    <col min="14" max="15" width="20.140625" style="32" hidden="1" customWidth="1"/>
    <col min="16" max="16" width="22.28515625" style="32" hidden="1" customWidth="1"/>
    <col min="17" max="17" width="16" style="44" hidden="1" customWidth="1"/>
    <col min="18" max="18" width="17.85546875" style="53" bestFit="1" customWidth="1"/>
    <col min="19" max="19" width="17.42578125" style="53" bestFit="1" customWidth="1"/>
    <col min="20" max="20" width="14.85546875" style="53" bestFit="1" customWidth="1"/>
    <col min="21" max="32" width="9.140625" style="19"/>
    <col min="33" max="34" width="9.140625" style="34"/>
    <col min="35" max="16384" width="9.140625" style="7"/>
  </cols>
  <sheetData>
    <row r="1" spans="1:34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9"/>
    </row>
    <row r="2" spans="1:34" ht="32.25" customHeight="1" x14ac:dyDescent="0.25">
      <c r="A2" s="986" t="s">
        <v>94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300"/>
      <c r="Q2" s="19"/>
    </row>
    <row r="3" spans="1:34" ht="13.5" thickBot="1" x14ac:dyDescent="0.25">
      <c r="A3" s="301"/>
      <c r="B3" s="33"/>
      <c r="C3" s="33"/>
      <c r="D3" s="33"/>
      <c r="E3" s="33"/>
      <c r="F3" s="33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19"/>
    </row>
    <row r="4" spans="1:34" s="148" customFormat="1" ht="33" customHeight="1" thickTop="1" x14ac:dyDescent="0.25">
      <c r="A4" s="988" t="s">
        <v>84</v>
      </c>
      <c r="B4" s="991" t="s">
        <v>79</v>
      </c>
      <c r="C4" s="994" t="s">
        <v>0</v>
      </c>
      <c r="D4" s="996" t="s">
        <v>22</v>
      </c>
      <c r="E4" s="999" t="s">
        <v>37</v>
      </c>
      <c r="F4" s="1002" t="s">
        <v>1</v>
      </c>
      <c r="G4" s="1004" t="s">
        <v>80</v>
      </c>
      <c r="H4" s="1005"/>
      <c r="I4" s="1005"/>
      <c r="J4" s="1006" t="s">
        <v>68</v>
      </c>
      <c r="K4" s="1007"/>
      <c r="L4" s="1008"/>
      <c r="M4" s="1006" t="s">
        <v>69</v>
      </c>
      <c r="N4" s="1007"/>
      <c r="O4" s="1008"/>
      <c r="P4" s="321" t="s">
        <v>86</v>
      </c>
      <c r="Q4" s="46"/>
      <c r="R4" s="54"/>
      <c r="S4" s="54"/>
      <c r="T4" s="54"/>
      <c r="U4" s="47"/>
      <c r="V4" s="47"/>
      <c r="W4" s="47"/>
      <c r="X4" s="47"/>
    </row>
    <row r="5" spans="1:34" s="48" customFormat="1" ht="15.75" customHeight="1" thickBot="1" x14ac:dyDescent="0.3">
      <c r="A5" s="989"/>
      <c r="B5" s="992"/>
      <c r="C5" s="995"/>
      <c r="D5" s="997"/>
      <c r="E5" s="1000"/>
      <c r="F5" s="1003"/>
      <c r="G5" s="133" t="s">
        <v>81</v>
      </c>
      <c r="H5" s="134" t="s">
        <v>9</v>
      </c>
      <c r="I5" s="135" t="s">
        <v>34</v>
      </c>
      <c r="J5" s="133" t="s">
        <v>81</v>
      </c>
      <c r="K5" s="133" t="s">
        <v>9</v>
      </c>
      <c r="L5" s="135" t="s">
        <v>34</v>
      </c>
      <c r="M5" s="137" t="s">
        <v>81</v>
      </c>
      <c r="N5" s="133" t="s">
        <v>9</v>
      </c>
      <c r="O5" s="135" t="s">
        <v>34</v>
      </c>
      <c r="P5" s="135" t="s">
        <v>85</v>
      </c>
      <c r="Q5" s="46"/>
      <c r="R5" s="54"/>
      <c r="S5" s="54"/>
      <c r="T5" s="54"/>
      <c r="U5" s="47"/>
      <c r="V5" s="47"/>
      <c r="W5" s="47"/>
      <c r="X5" s="47"/>
    </row>
    <row r="6" spans="1:34" s="47" customFormat="1" ht="15.75" customHeight="1" thickBot="1" x14ac:dyDescent="0.3">
      <c r="A6" s="990"/>
      <c r="B6" s="993"/>
      <c r="C6" s="289"/>
      <c r="D6" s="998"/>
      <c r="E6" s="1001"/>
      <c r="G6" s="290">
        <v>4631</v>
      </c>
      <c r="H6" s="291">
        <v>4631</v>
      </c>
      <c r="I6" s="292"/>
      <c r="J6" s="291">
        <v>4632</v>
      </c>
      <c r="K6" s="290">
        <v>4632</v>
      </c>
      <c r="L6" s="292"/>
      <c r="M6" s="293"/>
      <c r="N6" s="290"/>
      <c r="O6" s="292"/>
      <c r="P6" s="292"/>
      <c r="Q6" s="46"/>
      <c r="R6" s="54"/>
      <c r="S6" s="54"/>
      <c r="T6" s="54"/>
    </row>
    <row r="7" spans="1:34" s="295" customFormat="1" ht="12.75" customHeight="1" thickTop="1" thickBot="1" x14ac:dyDescent="0.3">
      <c r="A7" s="233"/>
      <c r="B7" s="317"/>
      <c r="C7" s="234"/>
      <c r="D7" s="294">
        <v>1</v>
      </c>
      <c r="E7" s="235">
        <v>2</v>
      </c>
      <c r="G7" s="296">
        <v>3</v>
      </c>
      <c r="H7" s="297">
        <v>4</v>
      </c>
      <c r="I7" s="294" t="s">
        <v>70</v>
      </c>
      <c r="J7" s="297">
        <v>6</v>
      </c>
      <c r="K7" s="296">
        <v>7</v>
      </c>
      <c r="L7" s="294" t="s">
        <v>71</v>
      </c>
      <c r="M7" s="298" t="s">
        <v>72</v>
      </c>
      <c r="N7" s="296" t="s">
        <v>73</v>
      </c>
      <c r="O7" s="294" t="s">
        <v>74</v>
      </c>
      <c r="P7" s="294"/>
      <c r="Q7" s="46"/>
      <c r="R7" s="54"/>
      <c r="S7" s="54"/>
      <c r="T7" s="54"/>
      <c r="U7" s="47"/>
      <c r="V7" s="47"/>
      <c r="W7" s="47"/>
    </row>
    <row r="8" spans="1:34" s="48" customFormat="1" ht="18.75" customHeight="1" thickTop="1" thickBot="1" x14ac:dyDescent="0.3">
      <c r="A8" s="181"/>
      <c r="B8" s="156"/>
      <c r="C8" s="136"/>
      <c r="D8" s="139"/>
      <c r="E8" s="236" t="s">
        <v>95</v>
      </c>
      <c r="G8" s="133"/>
      <c r="H8" s="134"/>
      <c r="I8" s="135"/>
      <c r="J8" s="134"/>
      <c r="K8" s="133"/>
      <c r="L8" s="135"/>
      <c r="M8" s="137"/>
      <c r="N8" s="133"/>
      <c r="O8" s="135"/>
      <c r="P8" s="135"/>
      <c r="Q8" s="46"/>
      <c r="R8" s="54"/>
      <c r="S8" s="54"/>
      <c r="T8" s="54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</row>
    <row r="9" spans="1:34" s="102" customFormat="1" ht="16.5" thickTop="1" thickBot="1" x14ac:dyDescent="0.25">
      <c r="A9" s="182" t="s">
        <v>54</v>
      </c>
      <c r="B9" s="96">
        <v>14</v>
      </c>
      <c r="C9" s="149"/>
      <c r="D9" s="221"/>
      <c r="E9" s="210" t="s">
        <v>82</v>
      </c>
      <c r="F9" s="97" t="s">
        <v>35</v>
      </c>
      <c r="G9" s="95">
        <f>SUM(G10:G23)</f>
        <v>2659956</v>
      </c>
      <c r="H9" s="95">
        <f>SUM(H10:H23)</f>
        <v>237888</v>
      </c>
      <c r="I9" s="98">
        <f>G9+H9</f>
        <v>2897844</v>
      </c>
      <c r="J9" s="95">
        <f>SUM(J10:J23)</f>
        <v>0</v>
      </c>
      <c r="K9" s="95">
        <f>SUM(K10:K23)</f>
        <v>0</v>
      </c>
      <c r="L9" s="107">
        <f t="shared" ref="L9:L15" si="0">J9+K9</f>
        <v>0</v>
      </c>
      <c r="M9" s="115">
        <f t="shared" ref="M9:N15" si="1">G9+J9</f>
        <v>2659956</v>
      </c>
      <c r="N9" s="95">
        <f t="shared" si="1"/>
        <v>237888</v>
      </c>
      <c r="O9" s="107">
        <f t="shared" ref="O9:O15" si="2">M9+N9</f>
        <v>2897844</v>
      </c>
      <c r="P9" s="107">
        <f>SUM(P10:P26)</f>
        <v>-447790</v>
      </c>
      <c r="Q9" s="108"/>
      <c r="R9" s="99"/>
      <c r="S9" s="99"/>
      <c r="T9" s="99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1"/>
      <c r="AH9" s="101"/>
    </row>
    <row r="10" spans="1:34" s="34" customFormat="1" ht="18" customHeight="1" thickTop="1" x14ac:dyDescent="0.2">
      <c r="A10" s="183">
        <v>1</v>
      </c>
      <c r="B10" s="6"/>
      <c r="C10" s="150" t="s">
        <v>2</v>
      </c>
      <c r="D10" s="60" t="s">
        <v>3</v>
      </c>
      <c r="E10" s="211" t="s">
        <v>36</v>
      </c>
      <c r="F10" s="57" t="s">
        <v>4</v>
      </c>
      <c r="G10" s="58">
        <v>2659956</v>
      </c>
      <c r="H10" s="59"/>
      <c r="I10" s="60">
        <f>G10+H10</f>
        <v>2659956</v>
      </c>
      <c r="J10" s="197"/>
      <c r="K10" s="58"/>
      <c r="L10" s="117">
        <f t="shared" si="0"/>
        <v>0</v>
      </c>
      <c r="M10" s="116">
        <f t="shared" si="1"/>
        <v>2659956</v>
      </c>
      <c r="N10" s="58">
        <f t="shared" si="1"/>
        <v>0</v>
      </c>
      <c r="O10" s="117">
        <f t="shared" si="2"/>
        <v>2659956</v>
      </c>
      <c r="P10" s="117"/>
      <c r="Q10" s="109"/>
      <c r="R10" s="53"/>
      <c r="S10" s="53"/>
      <c r="T10" s="53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4" s="34" customFormat="1" ht="18" hidden="1" customHeight="1" x14ac:dyDescent="0.2">
      <c r="A11" s="184"/>
      <c r="B11" s="12"/>
      <c r="C11" s="151"/>
      <c r="D11" s="63"/>
      <c r="E11" s="140"/>
      <c r="F11" s="61"/>
      <c r="G11" s="9"/>
      <c r="H11" s="62"/>
      <c r="I11" s="63">
        <f>G11+H11</f>
        <v>0</v>
      </c>
      <c r="J11" s="198"/>
      <c r="K11" s="9"/>
      <c r="L11" s="10">
        <f t="shared" si="0"/>
        <v>0</v>
      </c>
      <c r="M11" s="8">
        <f t="shared" si="1"/>
        <v>0</v>
      </c>
      <c r="N11" s="9">
        <f t="shared" si="1"/>
        <v>0</v>
      </c>
      <c r="O11" s="10">
        <f t="shared" si="2"/>
        <v>0</v>
      </c>
      <c r="P11" s="10"/>
      <c r="Q11" s="109"/>
      <c r="R11" s="53"/>
      <c r="S11" s="53"/>
      <c r="T11" s="53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4" s="34" customFormat="1" ht="18" customHeight="1" x14ac:dyDescent="0.2">
      <c r="A12" s="184"/>
      <c r="B12" s="12"/>
      <c r="C12" s="151"/>
      <c r="D12" s="68"/>
      <c r="E12" s="140"/>
      <c r="F12" s="65"/>
      <c r="G12" s="9"/>
      <c r="H12" s="62"/>
      <c r="I12" s="63">
        <f>G12+H12</f>
        <v>0</v>
      </c>
      <c r="J12" s="198"/>
      <c r="K12" s="9"/>
      <c r="L12" s="10">
        <f t="shared" si="0"/>
        <v>0</v>
      </c>
      <c r="M12" s="8">
        <f t="shared" si="1"/>
        <v>0</v>
      </c>
      <c r="N12" s="9">
        <f t="shared" si="1"/>
        <v>0</v>
      </c>
      <c r="O12" s="10">
        <f t="shared" si="2"/>
        <v>0</v>
      </c>
      <c r="P12" s="10">
        <v>-447790</v>
      </c>
      <c r="Q12" s="109"/>
      <c r="R12" s="53"/>
      <c r="S12" s="53"/>
      <c r="T12" s="53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4" s="34" customFormat="1" ht="18" customHeight="1" x14ac:dyDescent="0.2">
      <c r="A13" s="184">
        <v>2</v>
      </c>
      <c r="B13" s="12"/>
      <c r="C13" s="151" t="s">
        <v>2</v>
      </c>
      <c r="D13" s="68" t="s">
        <v>11</v>
      </c>
      <c r="E13" s="140" t="s">
        <v>40</v>
      </c>
      <c r="F13" s="66" t="s">
        <v>12</v>
      </c>
      <c r="G13" s="9"/>
      <c r="H13" s="62">
        <v>237888</v>
      </c>
      <c r="I13" s="63">
        <f>G13+H13</f>
        <v>237888</v>
      </c>
      <c r="J13" s="198"/>
      <c r="K13" s="9"/>
      <c r="L13" s="10">
        <f t="shared" si="0"/>
        <v>0</v>
      </c>
      <c r="M13" s="8">
        <f t="shared" si="1"/>
        <v>0</v>
      </c>
      <c r="N13" s="9">
        <f t="shared" si="1"/>
        <v>237888</v>
      </c>
      <c r="O13" s="10">
        <f t="shared" si="2"/>
        <v>237888</v>
      </c>
      <c r="P13" s="10"/>
      <c r="Q13" s="109"/>
      <c r="R13" s="53"/>
      <c r="S13" s="53"/>
      <c r="T13" s="53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1:34" s="72" customFormat="1" ht="26.25" customHeight="1" thickBot="1" x14ac:dyDescent="0.25">
      <c r="A14" s="322"/>
      <c r="B14" s="323"/>
      <c r="C14" s="152"/>
      <c r="D14" s="324"/>
      <c r="E14" s="141"/>
      <c r="F14" s="11"/>
      <c r="G14" s="42"/>
      <c r="H14" s="40"/>
      <c r="I14" s="5"/>
      <c r="J14" s="42"/>
      <c r="K14" s="42"/>
      <c r="L14" s="105">
        <f t="shared" si="0"/>
        <v>0</v>
      </c>
      <c r="M14" s="119"/>
      <c r="N14" s="42">
        <f t="shared" si="1"/>
        <v>0</v>
      </c>
      <c r="O14" s="105">
        <f t="shared" si="2"/>
        <v>0</v>
      </c>
      <c r="P14" s="105"/>
      <c r="Q14" s="109"/>
      <c r="R14" s="53"/>
      <c r="S14" s="53"/>
      <c r="T14" s="53"/>
      <c r="U14" s="19"/>
      <c r="V14" s="19"/>
      <c r="W14" s="19"/>
      <c r="X14" s="19"/>
      <c r="Y14" s="19"/>
      <c r="Z14" s="19"/>
      <c r="AA14" s="19"/>
      <c r="AB14" s="19"/>
      <c r="AC14" s="19"/>
      <c r="AD14" s="71"/>
      <c r="AE14" s="71"/>
      <c r="AF14" s="71"/>
    </row>
    <row r="15" spans="1:34" s="34" customFormat="1" ht="18" hidden="1" customHeight="1" x14ac:dyDescent="0.2">
      <c r="A15" s="184"/>
      <c r="B15" s="12"/>
      <c r="C15" s="151"/>
      <c r="D15" s="68"/>
      <c r="E15" s="142"/>
      <c r="F15" s="66"/>
      <c r="G15" s="9"/>
      <c r="H15" s="62"/>
      <c r="I15" s="63"/>
      <c r="J15" s="198"/>
      <c r="K15" s="9"/>
      <c r="L15" s="10">
        <f t="shared" si="0"/>
        <v>0</v>
      </c>
      <c r="M15" s="8">
        <f t="shared" si="1"/>
        <v>0</v>
      </c>
      <c r="N15" s="9">
        <f t="shared" si="1"/>
        <v>0</v>
      </c>
      <c r="O15" s="10">
        <f t="shared" si="2"/>
        <v>0</v>
      </c>
      <c r="P15" s="10"/>
      <c r="Q15" s="109"/>
      <c r="R15" s="53"/>
      <c r="S15" s="53"/>
      <c r="T15" s="53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1:34" s="72" customFormat="1" ht="18" hidden="1" customHeight="1" x14ac:dyDescent="0.2">
      <c r="A16" s="345"/>
      <c r="B16" s="346"/>
      <c r="C16" s="152"/>
      <c r="D16" s="5"/>
      <c r="E16" s="347"/>
      <c r="F16" s="348"/>
      <c r="G16" s="349"/>
      <c r="H16" s="350"/>
      <c r="I16" s="351"/>
      <c r="J16" s="352"/>
      <c r="K16" s="349"/>
      <c r="L16" s="353"/>
      <c r="M16" s="354"/>
      <c r="N16" s="349"/>
      <c r="O16" s="353"/>
      <c r="P16" s="353"/>
      <c r="Q16" s="109"/>
      <c r="R16" s="53"/>
      <c r="S16" s="355"/>
      <c r="T16" s="355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</row>
    <row r="17" spans="1:34" s="34" customFormat="1" ht="18" hidden="1" customHeight="1" x14ac:dyDescent="0.2">
      <c r="A17" s="184"/>
      <c r="B17" s="12"/>
      <c r="C17" s="151"/>
      <c r="D17" s="63"/>
      <c r="E17" s="212"/>
      <c r="F17" s="66"/>
      <c r="G17" s="9"/>
      <c r="H17" s="62"/>
      <c r="I17" s="63"/>
      <c r="J17" s="199"/>
      <c r="K17" s="69"/>
      <c r="L17" s="10"/>
      <c r="M17" s="118"/>
      <c r="N17" s="69"/>
      <c r="O17" s="10"/>
      <c r="P17" s="10"/>
      <c r="Q17" s="109"/>
      <c r="R17" s="53"/>
      <c r="S17" s="53"/>
      <c r="T17" s="53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1:34" s="361" customFormat="1" hidden="1" x14ac:dyDescent="0.2">
      <c r="A18" s="356"/>
      <c r="B18" s="357"/>
      <c r="C18" s="358"/>
      <c r="D18" s="359"/>
      <c r="E18" s="360"/>
      <c r="F18" s="11"/>
      <c r="G18" s="42"/>
      <c r="H18" s="40"/>
      <c r="I18" s="5"/>
      <c r="J18" s="42"/>
      <c r="K18" s="42"/>
      <c r="L18" s="105"/>
      <c r="M18" s="119"/>
      <c r="N18" s="42"/>
      <c r="O18" s="105"/>
      <c r="P18" s="105"/>
      <c r="Q18" s="109"/>
      <c r="R18" s="53"/>
      <c r="S18" s="355"/>
      <c r="T18" s="355"/>
      <c r="U18" s="71"/>
      <c r="V18" s="71"/>
      <c r="W18" s="71"/>
      <c r="X18" s="71"/>
    </row>
    <row r="19" spans="1:34" s="373" customFormat="1" ht="18" hidden="1" customHeight="1" x14ac:dyDescent="0.2">
      <c r="A19" s="398"/>
      <c r="B19" s="399"/>
      <c r="C19" s="400"/>
      <c r="D19" s="401"/>
      <c r="E19" s="402"/>
      <c r="F19" s="403"/>
      <c r="G19" s="404"/>
      <c r="H19" s="405"/>
      <c r="I19" s="401"/>
      <c r="J19" s="406"/>
      <c r="K19" s="410"/>
      <c r="L19" s="407"/>
      <c r="M19" s="408"/>
      <c r="N19" s="404"/>
      <c r="O19" s="407"/>
      <c r="P19" s="407"/>
      <c r="Q19" s="109"/>
      <c r="R19" s="371"/>
      <c r="S19" s="371"/>
      <c r="T19" s="371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</row>
    <row r="20" spans="1:34" s="373" customFormat="1" ht="18" hidden="1" customHeight="1" x14ac:dyDescent="0.2">
      <c r="A20" s="362"/>
      <c r="B20" s="363"/>
      <c r="C20" s="364"/>
      <c r="D20" s="365"/>
      <c r="E20" s="402"/>
      <c r="F20" s="366"/>
      <c r="G20" s="368"/>
      <c r="H20" s="410"/>
      <c r="I20" s="365"/>
      <c r="J20" s="409"/>
      <c r="K20" s="367"/>
      <c r="L20" s="369"/>
      <c r="M20" s="370"/>
      <c r="N20" s="367"/>
      <c r="O20" s="369"/>
      <c r="P20" s="369"/>
      <c r="Q20" s="109"/>
      <c r="R20" s="371"/>
      <c r="S20" s="371"/>
      <c r="T20" s="371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</row>
    <row r="21" spans="1:34" s="373" customFormat="1" ht="18" hidden="1" customHeight="1" x14ac:dyDescent="0.2">
      <c r="A21" s="362"/>
      <c r="B21" s="363"/>
      <c r="C21" s="364"/>
      <c r="D21" s="365"/>
      <c r="E21" s="402"/>
      <c r="F21" s="366"/>
      <c r="G21" s="368"/>
      <c r="H21" s="410"/>
      <c r="I21" s="365"/>
      <c r="J21" s="409"/>
      <c r="K21" s="367"/>
      <c r="L21" s="369"/>
      <c r="M21" s="370"/>
      <c r="N21" s="367"/>
      <c r="O21" s="369"/>
      <c r="P21" s="369"/>
      <c r="Q21" s="109"/>
      <c r="R21" s="371"/>
      <c r="S21" s="371"/>
      <c r="T21" s="371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2"/>
      <c r="AF21" s="372"/>
    </row>
    <row r="22" spans="1:34" s="373" customFormat="1" ht="18" hidden="1" customHeight="1" x14ac:dyDescent="0.2">
      <c r="A22" s="362"/>
      <c r="B22" s="363"/>
      <c r="C22" s="364"/>
      <c r="D22" s="365"/>
      <c r="E22" s="402"/>
      <c r="F22" s="366"/>
      <c r="G22" s="368"/>
      <c r="H22" s="410"/>
      <c r="I22" s="365"/>
      <c r="K22" s="367"/>
      <c r="L22" s="369"/>
      <c r="M22" s="370"/>
      <c r="N22" s="367"/>
      <c r="O22" s="369"/>
      <c r="P22" s="369"/>
      <c r="Q22" s="109"/>
      <c r="R22" s="371"/>
      <c r="S22" s="371"/>
      <c r="T22" s="371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</row>
    <row r="23" spans="1:34" s="34" customFormat="1" ht="18" hidden="1" customHeight="1" thickBot="1" x14ac:dyDescent="0.25">
      <c r="A23" s="185"/>
      <c r="B23" s="157"/>
      <c r="C23" s="19"/>
      <c r="D23" s="63"/>
      <c r="E23" s="212"/>
      <c r="F23" s="19"/>
      <c r="G23" s="67"/>
      <c r="H23" s="93"/>
      <c r="I23" s="94"/>
      <c r="J23" s="106"/>
      <c r="K23" s="67"/>
      <c r="L23" s="110"/>
      <c r="M23" s="112"/>
      <c r="N23" s="67"/>
      <c r="O23" s="110"/>
      <c r="P23" s="110"/>
      <c r="Q23" s="109"/>
      <c r="R23" s="53"/>
      <c r="S23" s="53"/>
      <c r="T23" s="53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1:34" s="1" customFormat="1" ht="18" hidden="1" customHeight="1" thickTop="1" thickBot="1" x14ac:dyDescent="0.25">
      <c r="A24" s="186"/>
      <c r="C24" s="153"/>
      <c r="D24" s="222"/>
      <c r="E24" s="213"/>
      <c r="F24" s="39"/>
      <c r="G24" s="24"/>
      <c r="H24" s="24"/>
      <c r="I24" s="2"/>
      <c r="J24" s="24"/>
      <c r="K24" s="24"/>
      <c r="L24" s="92"/>
      <c r="M24" s="83"/>
      <c r="N24" s="24"/>
      <c r="O24" s="92"/>
      <c r="P24" s="92"/>
      <c r="Q24" s="111"/>
      <c r="R24" s="53"/>
      <c r="S24" s="55"/>
      <c r="T24" s="5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50"/>
      <c r="AH24" s="50"/>
    </row>
    <row r="25" spans="1:34" ht="18" hidden="1" customHeight="1" thickTop="1" x14ac:dyDescent="0.2">
      <c r="A25" s="187"/>
      <c r="B25" s="3"/>
      <c r="C25" s="154"/>
      <c r="D25" s="167"/>
      <c r="E25" s="214"/>
      <c r="F25" s="23"/>
      <c r="G25" s="80"/>
      <c r="H25" s="166"/>
      <c r="I25" s="167"/>
      <c r="J25" s="200"/>
      <c r="K25" s="80"/>
      <c r="L25" s="81"/>
      <c r="M25" s="79"/>
      <c r="N25" s="80"/>
      <c r="O25" s="81"/>
      <c r="P25" s="81"/>
      <c r="Q25" s="109">
        <f>O24-N25+O12</f>
        <v>0</v>
      </c>
    </row>
    <row r="26" spans="1:34" s="33" customFormat="1" ht="18" hidden="1" customHeight="1" thickBot="1" x14ac:dyDescent="0.25">
      <c r="A26" s="188"/>
      <c r="B26" s="14"/>
      <c r="C26" s="155"/>
      <c r="D26" s="16"/>
      <c r="E26" s="168"/>
      <c r="F26" s="15"/>
      <c r="G26" s="43"/>
      <c r="H26" s="41"/>
      <c r="I26" s="16"/>
      <c r="J26" s="201"/>
      <c r="K26" s="43"/>
      <c r="L26" s="121"/>
      <c r="M26" s="120"/>
      <c r="N26" s="43"/>
      <c r="O26" s="121"/>
      <c r="P26" s="121"/>
      <c r="Q26" s="109"/>
      <c r="R26" s="53"/>
      <c r="S26" s="53"/>
      <c r="T26" s="53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35"/>
      <c r="AH26" s="35"/>
    </row>
    <row r="27" spans="1:34" s="171" customFormat="1" ht="18" hidden="1" customHeight="1" thickTop="1" thickBot="1" x14ac:dyDescent="0.25">
      <c r="A27" s="189"/>
      <c r="B27" s="169"/>
      <c r="C27" s="170"/>
      <c r="D27" s="223"/>
      <c r="E27" s="215"/>
      <c r="G27" s="172"/>
      <c r="H27" s="173"/>
      <c r="I27" s="174"/>
      <c r="J27" s="202"/>
      <c r="K27" s="175"/>
      <c r="L27" s="176"/>
      <c r="M27" s="122"/>
      <c r="N27" s="175"/>
      <c r="O27" s="176"/>
      <c r="P27" s="176"/>
      <c r="Q27" s="109"/>
      <c r="R27" s="53"/>
      <c r="S27" s="53"/>
      <c r="T27" s="53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77"/>
      <c r="AH27" s="177"/>
    </row>
    <row r="28" spans="1:34" s="26" customFormat="1" ht="18" hidden="1" customHeight="1" thickTop="1" thickBot="1" x14ac:dyDescent="0.25">
      <c r="A28" s="190"/>
      <c r="B28" s="146"/>
      <c r="C28" s="25"/>
      <c r="D28" s="224"/>
      <c r="E28" s="320"/>
      <c r="G28" s="113"/>
      <c r="H28" s="113"/>
      <c r="I28" s="113"/>
      <c r="J28" s="113"/>
      <c r="K28" s="131"/>
      <c r="L28" s="132"/>
      <c r="M28" s="113"/>
      <c r="N28" s="131"/>
      <c r="O28" s="132"/>
      <c r="P28" s="132"/>
      <c r="Q28" s="111"/>
      <c r="R28" s="53"/>
      <c r="S28" s="55"/>
      <c r="T28" s="55"/>
      <c r="U28" s="45"/>
      <c r="V28" s="45"/>
      <c r="W28" s="45"/>
      <c r="X28" s="45"/>
      <c r="Y28" s="38"/>
      <c r="Z28" s="38"/>
      <c r="AA28" s="38"/>
      <c r="AB28" s="38"/>
      <c r="AC28" s="38"/>
      <c r="AD28" s="38"/>
      <c r="AE28" s="38"/>
      <c r="AF28" s="38"/>
      <c r="AG28" s="38"/>
      <c r="AH28" s="38"/>
    </row>
    <row r="29" spans="1:34" s="282" customFormat="1" ht="18" hidden="1" customHeight="1" thickTop="1" thickBot="1" x14ac:dyDescent="0.3">
      <c r="A29" s="279"/>
      <c r="B29" s="318"/>
      <c r="C29" s="232"/>
      <c r="D29" s="280"/>
      <c r="E29" s="281"/>
      <c r="G29" s="283"/>
      <c r="H29" s="284"/>
      <c r="I29" s="285"/>
      <c r="J29" s="286"/>
      <c r="K29" s="287"/>
      <c r="L29" s="288"/>
      <c r="M29" s="283"/>
      <c r="N29" s="287"/>
      <c r="O29" s="288"/>
      <c r="P29" s="288"/>
      <c r="Q29" s="245"/>
      <c r="R29" s="246"/>
      <c r="S29" s="246"/>
      <c r="T29" s="246"/>
      <c r="U29" s="247"/>
      <c r="V29" s="247"/>
      <c r="W29" s="247"/>
      <c r="X29" s="247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</row>
    <row r="30" spans="1:34" s="26" customFormat="1" ht="18" hidden="1" customHeight="1" thickTop="1" thickBot="1" x14ac:dyDescent="0.25">
      <c r="A30" s="190"/>
      <c r="B30" s="147"/>
      <c r="C30" s="311"/>
      <c r="D30" s="225"/>
      <c r="E30" s="319"/>
      <c r="F30" s="29"/>
      <c r="G30" s="30"/>
      <c r="H30" s="30"/>
      <c r="I30" s="31"/>
      <c r="J30" s="203"/>
      <c r="K30" s="131"/>
      <c r="L30" s="132"/>
      <c r="M30" s="113"/>
      <c r="N30" s="131"/>
      <c r="O30" s="132"/>
      <c r="P30" s="132"/>
      <c r="Q30" s="111"/>
      <c r="R30" s="55"/>
      <c r="S30" s="55"/>
      <c r="T30" s="5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38"/>
      <c r="AH30" s="38"/>
    </row>
    <row r="31" spans="1:34" s="13" customFormat="1" ht="18" hidden="1" customHeight="1" thickTop="1" x14ac:dyDescent="0.2">
      <c r="A31" s="303"/>
      <c r="B31" s="145"/>
      <c r="C31" s="36"/>
      <c r="D31" s="226"/>
      <c r="E31" s="36"/>
      <c r="F31" s="27"/>
      <c r="G31" s="20"/>
      <c r="H31" s="20"/>
      <c r="I31" s="21"/>
      <c r="J31" s="204"/>
      <c r="K31" s="124"/>
      <c r="L31" s="21"/>
      <c r="M31" s="123"/>
      <c r="N31" s="124"/>
      <c r="O31" s="21"/>
      <c r="P31" s="21"/>
      <c r="Q31" s="111"/>
      <c r="R31" s="53"/>
      <c r="S31" s="55"/>
      <c r="T31" s="5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</row>
    <row r="32" spans="1:34" s="34" customFormat="1" ht="18" hidden="1" customHeight="1" thickBot="1" x14ac:dyDescent="0.25">
      <c r="A32" s="184"/>
      <c r="B32" s="12"/>
      <c r="C32" s="151"/>
      <c r="D32" s="68"/>
      <c r="E32" s="216"/>
      <c r="F32" s="66"/>
      <c r="G32" s="8"/>
      <c r="H32" s="9"/>
      <c r="I32" s="10"/>
      <c r="J32" s="198"/>
      <c r="K32" s="9"/>
      <c r="L32" s="10"/>
      <c r="M32" s="8"/>
      <c r="N32" s="9"/>
      <c r="O32" s="10"/>
      <c r="P32" s="10"/>
      <c r="Q32" s="109"/>
      <c r="R32" s="55"/>
      <c r="S32" s="55"/>
      <c r="T32" s="53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1:34" s="35" customFormat="1" ht="26.25" hidden="1" customHeight="1" thickBot="1" x14ac:dyDescent="0.25">
      <c r="A33" s="304"/>
      <c r="B33" s="18"/>
      <c r="C33" s="312"/>
      <c r="D33" s="227"/>
      <c r="E33" s="143"/>
      <c r="F33" s="144"/>
      <c r="G33" s="8"/>
      <c r="H33" s="9"/>
      <c r="I33" s="10"/>
      <c r="J33" s="205"/>
      <c r="K33" s="70"/>
      <c r="L33" s="28"/>
      <c r="M33" s="125"/>
      <c r="N33" s="70"/>
      <c r="O33" s="28"/>
      <c r="P33" s="28"/>
      <c r="Q33" s="109"/>
      <c r="R33" s="53"/>
      <c r="S33" s="53"/>
      <c r="T33" s="53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1:34" s="37" customFormat="1" ht="18" hidden="1" customHeight="1" thickTop="1" thickBot="1" x14ac:dyDescent="0.25">
      <c r="A34" s="186"/>
      <c r="B34" s="104"/>
      <c r="C34" s="17"/>
      <c r="D34" s="228"/>
      <c r="E34" s="17"/>
      <c r="F34" s="4"/>
      <c r="G34" s="83"/>
      <c r="H34" s="83"/>
      <c r="I34" s="92"/>
      <c r="J34" s="206"/>
      <c r="K34" s="24"/>
      <c r="L34" s="92"/>
      <c r="M34" s="83"/>
      <c r="N34" s="24"/>
      <c r="O34" s="92"/>
      <c r="P34" s="92"/>
      <c r="Q34" s="111"/>
      <c r="R34" s="55"/>
      <c r="S34" s="55"/>
      <c r="T34" s="5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51"/>
      <c r="AH34" s="51"/>
    </row>
    <row r="35" spans="1:34" s="385" customFormat="1" ht="18" hidden="1" customHeight="1" thickTop="1" x14ac:dyDescent="0.2">
      <c r="A35" s="374"/>
      <c r="B35" s="375"/>
      <c r="C35" s="376"/>
      <c r="D35" s="377"/>
      <c r="E35" s="378"/>
      <c r="F35" s="165"/>
      <c r="G35" s="379"/>
      <c r="H35" s="380"/>
      <c r="I35" s="381"/>
      <c r="J35" s="382"/>
      <c r="K35" s="380"/>
      <c r="L35" s="381"/>
      <c r="M35" s="379"/>
      <c r="N35" s="380"/>
      <c r="O35" s="381"/>
      <c r="P35" s="381"/>
      <c r="Q35" s="109"/>
      <c r="R35" s="383"/>
      <c r="S35" s="383"/>
      <c r="T35" s="383"/>
      <c r="U35" s="384"/>
      <c r="V35" s="384"/>
      <c r="W35" s="384"/>
      <c r="X35" s="384"/>
      <c r="Y35" s="384"/>
      <c r="Z35" s="384"/>
      <c r="AA35" s="384"/>
      <c r="AB35" s="384"/>
      <c r="AC35" s="384"/>
      <c r="AD35" s="384"/>
      <c r="AE35" s="384"/>
      <c r="AF35" s="384"/>
    </row>
    <row r="36" spans="1:34" s="385" customFormat="1" ht="18" hidden="1" customHeight="1" x14ac:dyDescent="0.2">
      <c r="A36" s="386"/>
      <c r="B36" s="387"/>
      <c r="C36" s="388"/>
      <c r="D36" s="160"/>
      <c r="E36" s="389"/>
      <c r="F36" s="158"/>
      <c r="G36" s="162"/>
      <c r="H36" s="159"/>
      <c r="I36" s="161"/>
      <c r="J36" s="390"/>
      <c r="K36" s="159"/>
      <c r="L36" s="161"/>
      <c r="M36" s="162"/>
      <c r="N36" s="159"/>
      <c r="O36" s="161"/>
      <c r="P36" s="161"/>
      <c r="Q36" s="109"/>
      <c r="R36" s="383"/>
      <c r="S36" s="383"/>
      <c r="T36" s="383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</row>
    <row r="37" spans="1:34" s="385" customFormat="1" ht="18" hidden="1" customHeight="1" x14ac:dyDescent="0.2">
      <c r="A37" s="386"/>
      <c r="B37" s="387"/>
      <c r="C37" s="388"/>
      <c r="D37" s="160"/>
      <c r="E37" s="389"/>
      <c r="F37" s="158"/>
      <c r="G37" s="162"/>
      <c r="H37" s="159"/>
      <c r="I37" s="161"/>
      <c r="J37" s="390"/>
      <c r="K37" s="159"/>
      <c r="L37" s="161"/>
      <c r="M37" s="162"/>
      <c r="N37" s="159"/>
      <c r="O37" s="161"/>
      <c r="P37" s="161"/>
      <c r="Q37" s="109"/>
      <c r="R37" s="383"/>
      <c r="S37" s="383"/>
      <c r="T37" s="383"/>
      <c r="U37" s="384"/>
      <c r="V37" s="384"/>
      <c r="W37" s="384"/>
      <c r="X37" s="384"/>
      <c r="Y37" s="384"/>
      <c r="Z37" s="384"/>
      <c r="AA37" s="384"/>
      <c r="AB37" s="384"/>
      <c r="AC37" s="384"/>
      <c r="AD37" s="384"/>
      <c r="AE37" s="384"/>
      <c r="AF37" s="384"/>
    </row>
    <row r="38" spans="1:34" s="385" customFormat="1" ht="18" hidden="1" customHeight="1" thickBot="1" x14ac:dyDescent="0.25">
      <c r="A38" s="386"/>
      <c r="B38" s="387"/>
      <c r="C38" s="388"/>
      <c r="D38" s="160"/>
      <c r="E38" s="389"/>
      <c r="F38" s="158"/>
      <c r="G38" s="162"/>
      <c r="H38" s="159"/>
      <c r="I38" s="161"/>
      <c r="J38" s="390"/>
      <c r="K38" s="159"/>
      <c r="L38" s="161"/>
      <c r="M38" s="162"/>
      <c r="N38" s="159"/>
      <c r="O38" s="161"/>
      <c r="P38" s="161"/>
      <c r="Q38" s="109"/>
      <c r="R38" s="383"/>
      <c r="S38" s="383"/>
      <c r="T38" s="383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</row>
    <row r="39" spans="1:34" s="34" customFormat="1" ht="13.5" hidden="1" thickBot="1" x14ac:dyDescent="0.25">
      <c r="A39" s="184"/>
      <c r="B39" s="12"/>
      <c r="C39" s="151"/>
      <c r="D39" s="63"/>
      <c r="E39" s="64"/>
      <c r="F39" s="66"/>
      <c r="G39" s="8"/>
      <c r="H39" s="9"/>
      <c r="I39" s="10"/>
      <c r="J39" s="198"/>
      <c r="K39" s="9"/>
      <c r="L39" s="10"/>
      <c r="M39" s="8"/>
      <c r="N39" s="9"/>
      <c r="O39" s="10"/>
      <c r="P39" s="10"/>
      <c r="Q39" s="109"/>
      <c r="R39" s="53"/>
      <c r="S39" s="53"/>
      <c r="T39" s="53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1:34" s="34" customFormat="1" ht="13.5" hidden="1" thickBot="1" x14ac:dyDescent="0.25">
      <c r="A40" s="184"/>
      <c r="B40" s="12"/>
      <c r="C40" s="151"/>
      <c r="D40" s="63"/>
      <c r="E40" s="64"/>
      <c r="F40" s="66"/>
      <c r="G40" s="8"/>
      <c r="H40" s="9"/>
      <c r="I40" s="10"/>
      <c r="J40" s="198"/>
      <c r="K40" s="9"/>
      <c r="L40" s="10"/>
      <c r="M40" s="8"/>
      <c r="N40" s="9"/>
      <c r="O40" s="10"/>
      <c r="P40" s="10"/>
      <c r="Q40" s="109"/>
      <c r="R40" s="53"/>
      <c r="S40" s="53"/>
      <c r="T40" s="53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1:34" s="34" customFormat="1" ht="13.5" hidden="1" thickBot="1" x14ac:dyDescent="0.25">
      <c r="A41" s="184"/>
      <c r="B41" s="12"/>
      <c r="C41" s="151"/>
      <c r="D41" s="63"/>
      <c r="E41" s="64"/>
      <c r="F41" s="66"/>
      <c r="G41" s="8"/>
      <c r="H41" s="9"/>
      <c r="I41" s="10"/>
      <c r="J41" s="198"/>
      <c r="K41" s="9"/>
      <c r="L41" s="10"/>
      <c r="M41" s="8"/>
      <c r="N41" s="9"/>
      <c r="O41" s="10"/>
      <c r="P41" s="10"/>
      <c r="Q41" s="109"/>
      <c r="R41" s="53"/>
      <c r="S41" s="53"/>
      <c r="T41" s="53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1:34" s="34" customFormat="1" ht="13.5" hidden="1" thickBot="1" x14ac:dyDescent="0.25">
      <c r="A42" s="184"/>
      <c r="B42" s="12"/>
      <c r="C42" s="151"/>
      <c r="D42" s="63"/>
      <c r="E42" s="217"/>
      <c r="F42" s="66"/>
      <c r="G42" s="8"/>
      <c r="H42" s="9"/>
      <c r="I42" s="10"/>
      <c r="J42" s="8"/>
      <c r="K42" s="9"/>
      <c r="L42" s="10"/>
      <c r="M42" s="8"/>
      <c r="N42" s="9"/>
      <c r="O42" s="10"/>
      <c r="P42" s="10"/>
      <c r="Q42" s="109"/>
      <c r="R42" s="53"/>
      <c r="S42" s="53"/>
      <c r="T42" s="53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1:34" s="78" customFormat="1" ht="14.25" hidden="1" thickTop="1" thickBot="1" x14ac:dyDescent="0.25">
      <c r="A43" s="305"/>
      <c r="B43" s="73"/>
      <c r="C43" s="313"/>
      <c r="D43" s="229"/>
      <c r="E43" s="218"/>
      <c r="F43" s="74"/>
      <c r="G43" s="75"/>
      <c r="H43" s="76"/>
      <c r="I43" s="77"/>
      <c r="J43" s="207"/>
      <c r="K43" s="127"/>
      <c r="L43" s="128"/>
      <c r="M43" s="126"/>
      <c r="N43" s="127"/>
      <c r="O43" s="128"/>
      <c r="P43" s="128"/>
      <c r="Q43" s="111"/>
      <c r="R43" s="55"/>
      <c r="S43" s="55"/>
      <c r="T43" s="5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4" s="86" customFormat="1" ht="14.25" hidden="1" thickTop="1" thickBot="1" x14ac:dyDescent="0.25">
      <c r="A44" s="191"/>
      <c r="B44" s="104"/>
      <c r="C44" s="17"/>
      <c r="D44" s="228"/>
      <c r="E44" s="22"/>
      <c r="F44" s="82"/>
      <c r="G44" s="83"/>
      <c r="H44" s="83"/>
      <c r="I44" s="84"/>
      <c r="J44" s="208"/>
      <c r="K44" s="130"/>
      <c r="L44" s="84"/>
      <c r="M44" s="129"/>
      <c r="N44" s="130"/>
      <c r="O44" s="84"/>
      <c r="P44" s="92"/>
      <c r="Q44" s="109"/>
      <c r="R44" s="53"/>
      <c r="S44" s="53"/>
      <c r="T44" s="53"/>
      <c r="U44" s="19"/>
      <c r="V44" s="19"/>
      <c r="W44" s="19"/>
      <c r="X44" s="19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spans="1:34" s="385" customFormat="1" ht="18" hidden="1" customHeight="1" thickTop="1" x14ac:dyDescent="0.2">
      <c r="A45" s="374"/>
      <c r="B45" s="375"/>
      <c r="C45" s="376"/>
      <c r="D45" s="391"/>
      <c r="E45" s="384"/>
      <c r="F45" s="392"/>
      <c r="G45" s="379"/>
      <c r="H45" s="380"/>
      <c r="I45" s="381"/>
      <c r="J45" s="382"/>
      <c r="K45" s="380"/>
      <c r="L45" s="381"/>
      <c r="M45" s="379"/>
      <c r="N45" s="380"/>
      <c r="O45" s="381"/>
      <c r="P45" s="381"/>
      <c r="Q45" s="109"/>
      <c r="R45" s="383"/>
      <c r="S45" s="383"/>
      <c r="T45" s="383"/>
      <c r="U45" s="384"/>
      <c r="V45" s="384"/>
      <c r="W45" s="384"/>
      <c r="X45" s="384"/>
      <c r="Y45" s="384"/>
      <c r="Z45" s="384"/>
      <c r="AA45" s="384"/>
      <c r="AB45" s="384"/>
      <c r="AC45" s="384"/>
      <c r="AD45" s="384"/>
      <c r="AE45" s="384"/>
      <c r="AF45" s="384"/>
    </row>
    <row r="46" spans="1:34" ht="13.5" hidden="1" thickBot="1" x14ac:dyDescent="0.25">
      <c r="A46" s="306"/>
      <c r="B46" s="87"/>
      <c r="C46" s="314"/>
      <c r="D46" s="230"/>
      <c r="E46" s="219"/>
      <c r="F46" s="88"/>
      <c r="G46" s="89"/>
      <c r="H46" s="90"/>
      <c r="I46" s="91"/>
      <c r="J46" s="209"/>
      <c r="K46" s="90"/>
      <c r="L46" s="91"/>
      <c r="M46" s="89"/>
      <c r="N46" s="90"/>
      <c r="O46" s="91"/>
      <c r="P46" s="91"/>
      <c r="Q46" s="109"/>
    </row>
    <row r="47" spans="1:34" s="39" customFormat="1" ht="14.25" hidden="1" thickTop="1" thickBot="1" x14ac:dyDescent="0.25">
      <c r="A47" s="186"/>
      <c r="B47" s="104"/>
      <c r="C47" s="17"/>
      <c r="D47" s="228"/>
      <c r="E47" s="22"/>
      <c r="F47" s="4"/>
      <c r="G47" s="83"/>
      <c r="H47" s="83"/>
      <c r="I47" s="92"/>
      <c r="J47" s="206"/>
      <c r="K47" s="24"/>
      <c r="L47" s="92"/>
      <c r="M47" s="83"/>
      <c r="N47" s="24"/>
      <c r="O47" s="92"/>
      <c r="P47" s="92"/>
      <c r="Q47" s="111"/>
      <c r="R47" s="55"/>
      <c r="S47" s="55"/>
      <c r="T47" s="55"/>
      <c r="U47" s="45"/>
      <c r="V47" s="45"/>
      <c r="W47" s="45"/>
      <c r="X47" s="45"/>
      <c r="Y47" s="38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s="248" customFormat="1" ht="27.75" hidden="1" customHeight="1" thickTop="1" x14ac:dyDescent="0.25">
      <c r="A48" s="307"/>
      <c r="B48" s="237"/>
      <c r="C48" s="163"/>
      <c r="D48" s="238"/>
      <c r="E48" s="239"/>
      <c r="F48" s="240"/>
      <c r="G48" s="241"/>
      <c r="H48" s="242"/>
      <c r="I48" s="243"/>
      <c r="J48" s="244"/>
      <c r="K48" s="242"/>
      <c r="L48" s="243"/>
      <c r="M48" s="241"/>
      <c r="N48" s="242"/>
      <c r="O48" s="243"/>
      <c r="P48" s="243"/>
      <c r="Q48" s="245"/>
      <c r="R48" s="246"/>
      <c r="S48" s="246"/>
      <c r="T48" s="246"/>
      <c r="U48" s="24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</row>
    <row r="49" spans="1:34" s="248" customFormat="1" hidden="1" x14ac:dyDescent="0.25">
      <c r="A49" s="308"/>
      <c r="B49" s="249"/>
      <c r="C49" s="151"/>
      <c r="D49" s="250"/>
      <c r="E49" s="251"/>
      <c r="F49" s="252"/>
      <c r="G49" s="253"/>
      <c r="H49" s="254"/>
      <c r="I49" s="255"/>
      <c r="J49" s="256"/>
      <c r="K49" s="257"/>
      <c r="L49" s="255"/>
      <c r="M49" s="258"/>
      <c r="N49" s="257"/>
      <c r="O49" s="255"/>
      <c r="P49" s="255"/>
      <c r="Q49" s="245"/>
      <c r="R49" s="246"/>
      <c r="S49" s="246"/>
      <c r="T49" s="246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</row>
    <row r="50" spans="1:34" s="248" customFormat="1" hidden="1" x14ac:dyDescent="0.25">
      <c r="A50" s="308"/>
      <c r="B50" s="249"/>
      <c r="C50" s="151"/>
      <c r="D50" s="250"/>
      <c r="E50" s="259"/>
      <c r="F50" s="252"/>
      <c r="G50" s="253"/>
      <c r="H50" s="254"/>
      <c r="I50" s="255"/>
      <c r="J50" s="260"/>
      <c r="K50" s="254"/>
      <c r="L50" s="255"/>
      <c r="M50" s="253"/>
      <c r="N50" s="254"/>
      <c r="O50" s="255"/>
      <c r="P50" s="255"/>
      <c r="Q50" s="245"/>
      <c r="R50" s="246"/>
      <c r="S50" s="246"/>
      <c r="T50" s="246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</row>
    <row r="51" spans="1:34" s="248" customFormat="1" hidden="1" x14ac:dyDescent="0.25">
      <c r="A51" s="308"/>
      <c r="B51" s="249"/>
      <c r="C51" s="151"/>
      <c r="D51" s="250"/>
      <c r="E51" s="261"/>
      <c r="F51" s="252"/>
      <c r="G51" s="253"/>
      <c r="H51" s="254"/>
      <c r="I51" s="255"/>
      <c r="J51" s="256"/>
      <c r="K51" s="257"/>
      <c r="L51" s="255"/>
      <c r="M51" s="258"/>
      <c r="N51" s="257"/>
      <c r="O51" s="255"/>
      <c r="P51" s="255"/>
      <c r="Q51" s="245"/>
      <c r="R51" s="246"/>
      <c r="S51" s="246"/>
      <c r="T51" s="246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</row>
    <row r="52" spans="1:34" s="248" customFormat="1" ht="13.5" hidden="1" thickBot="1" x14ac:dyDescent="0.3">
      <c r="A52" s="308"/>
      <c r="B52" s="249"/>
      <c r="C52" s="151"/>
      <c r="D52" s="250"/>
      <c r="E52" s="259"/>
      <c r="F52" s="252"/>
      <c r="G52" s="253"/>
      <c r="H52" s="254"/>
      <c r="I52" s="255"/>
      <c r="J52" s="260"/>
      <c r="K52" s="254"/>
      <c r="L52" s="255"/>
      <c r="M52" s="253"/>
      <c r="N52" s="254"/>
      <c r="O52" s="255"/>
      <c r="P52" s="255"/>
      <c r="Q52" s="245"/>
      <c r="R52" s="246"/>
      <c r="S52" s="246"/>
      <c r="T52" s="246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</row>
    <row r="53" spans="1:34" s="248" customFormat="1" ht="13.5" hidden="1" thickBot="1" x14ac:dyDescent="0.3">
      <c r="A53" s="308"/>
      <c r="B53" s="249"/>
      <c r="C53" s="151"/>
      <c r="D53" s="250"/>
      <c r="E53" s="262"/>
      <c r="F53" s="252"/>
      <c r="G53" s="253"/>
      <c r="H53" s="254"/>
      <c r="I53" s="255"/>
      <c r="J53" s="256"/>
      <c r="K53" s="257"/>
      <c r="L53" s="255"/>
      <c r="M53" s="258"/>
      <c r="N53" s="257"/>
      <c r="O53" s="255"/>
      <c r="P53" s="255"/>
      <c r="Q53" s="245"/>
      <c r="R53" s="246"/>
      <c r="S53" s="246"/>
      <c r="T53" s="246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247"/>
      <c r="AF53" s="247"/>
    </row>
    <row r="54" spans="1:34" s="248" customFormat="1" ht="13.5" hidden="1" thickBot="1" x14ac:dyDescent="0.3">
      <c r="A54" s="308"/>
      <c r="B54" s="249"/>
      <c r="C54" s="151"/>
      <c r="D54" s="250"/>
      <c r="E54" s="262"/>
      <c r="F54" s="252"/>
      <c r="G54" s="253"/>
      <c r="H54" s="254"/>
      <c r="I54" s="255"/>
      <c r="J54" s="260"/>
      <c r="K54" s="254"/>
      <c r="L54" s="255"/>
      <c r="M54" s="253"/>
      <c r="N54" s="254"/>
      <c r="O54" s="255"/>
      <c r="P54" s="255"/>
      <c r="Q54" s="245"/>
      <c r="R54" s="246"/>
      <c r="S54" s="246"/>
      <c r="T54" s="246"/>
      <c r="U54" s="247"/>
      <c r="V54" s="247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</row>
    <row r="55" spans="1:34" s="248" customFormat="1" ht="13.5" hidden="1" thickBot="1" x14ac:dyDescent="0.3">
      <c r="A55" s="308"/>
      <c r="B55" s="249"/>
      <c r="C55" s="151"/>
      <c r="D55" s="250"/>
      <c r="E55" s="262"/>
      <c r="F55" s="252"/>
      <c r="G55" s="253"/>
      <c r="H55" s="254"/>
      <c r="I55" s="255"/>
      <c r="J55" s="256"/>
      <c r="K55" s="257"/>
      <c r="L55" s="255"/>
      <c r="M55" s="258"/>
      <c r="N55" s="257"/>
      <c r="O55" s="255"/>
      <c r="P55" s="255"/>
      <c r="Q55" s="245"/>
      <c r="R55" s="246"/>
      <c r="S55" s="246"/>
      <c r="T55" s="246"/>
      <c r="U55" s="247"/>
      <c r="V55" s="247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</row>
    <row r="56" spans="1:34" s="248" customFormat="1" ht="13.5" hidden="1" thickBot="1" x14ac:dyDescent="0.3">
      <c r="A56" s="308"/>
      <c r="B56" s="249"/>
      <c r="C56" s="151"/>
      <c r="D56" s="250"/>
      <c r="E56" s="262"/>
      <c r="F56" s="252"/>
      <c r="G56" s="253"/>
      <c r="H56" s="254"/>
      <c r="I56" s="255"/>
      <c r="J56" s="260"/>
      <c r="K56" s="254"/>
      <c r="L56" s="255"/>
      <c r="M56" s="253"/>
      <c r="N56" s="254"/>
      <c r="O56" s="255"/>
      <c r="P56" s="255"/>
      <c r="Q56" s="245"/>
      <c r="R56" s="246"/>
      <c r="S56" s="246"/>
      <c r="T56" s="246"/>
      <c r="U56" s="247"/>
      <c r="V56" s="247"/>
      <c r="W56" s="247"/>
      <c r="X56" s="247"/>
      <c r="Y56" s="247"/>
      <c r="Z56" s="247"/>
      <c r="AA56" s="247"/>
      <c r="AB56" s="247"/>
      <c r="AC56" s="247"/>
      <c r="AD56" s="247"/>
      <c r="AE56" s="247"/>
      <c r="AF56" s="247"/>
    </row>
    <row r="57" spans="1:34" s="247" customFormat="1" ht="13.5" hidden="1" thickBot="1" x14ac:dyDescent="0.3">
      <c r="A57" s="46"/>
      <c r="B57" s="333"/>
      <c r="C57" s="330"/>
      <c r="D57" s="331"/>
      <c r="E57" s="332"/>
      <c r="G57" s="334"/>
      <c r="H57" s="335"/>
      <c r="I57" s="336"/>
      <c r="J57" s="337"/>
      <c r="K57" s="335"/>
      <c r="L57" s="338"/>
      <c r="M57" s="334"/>
      <c r="N57" s="335"/>
      <c r="O57" s="338"/>
      <c r="P57" s="338"/>
      <c r="Q57" s="245"/>
      <c r="R57" s="246"/>
      <c r="S57" s="246"/>
      <c r="T57" s="246"/>
    </row>
    <row r="58" spans="1:34" s="274" customFormat="1" ht="16.5" hidden="1" customHeight="1" thickTop="1" thickBot="1" x14ac:dyDescent="0.3">
      <c r="A58" s="268"/>
      <c r="B58" s="269"/>
      <c r="C58" s="315"/>
      <c r="D58" s="270"/>
      <c r="E58" s="271"/>
      <c r="F58" s="272"/>
      <c r="G58" s="340"/>
      <c r="H58" s="340"/>
      <c r="I58" s="341"/>
      <c r="J58" s="342"/>
      <c r="K58" s="342"/>
      <c r="L58" s="341"/>
      <c r="M58" s="340"/>
      <c r="N58" s="342"/>
      <c r="O58" s="341"/>
      <c r="P58" s="341"/>
      <c r="Q58" s="343"/>
      <c r="R58" s="344"/>
      <c r="S58" s="344"/>
      <c r="T58" s="344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</row>
    <row r="59" spans="1:34" s="248" customFormat="1" ht="13.5" hidden="1" thickTop="1" x14ac:dyDescent="0.25">
      <c r="A59" s="307"/>
      <c r="B59" s="237"/>
      <c r="C59" s="163"/>
      <c r="D59" s="238"/>
      <c r="E59" s="339"/>
      <c r="F59" s="240"/>
      <c r="G59" s="241"/>
      <c r="H59" s="242"/>
      <c r="I59" s="243"/>
      <c r="J59" s="241"/>
      <c r="K59" s="242"/>
      <c r="L59" s="243"/>
      <c r="M59" s="241"/>
      <c r="N59" s="242"/>
      <c r="O59" s="243"/>
      <c r="P59" s="243"/>
      <c r="Q59" s="245"/>
      <c r="R59" s="246"/>
      <c r="S59" s="246"/>
      <c r="T59" s="246"/>
      <c r="U59" s="247"/>
      <c r="V59" s="247"/>
      <c r="W59" s="247"/>
      <c r="X59" s="247"/>
      <c r="Y59" s="247"/>
      <c r="Z59" s="247"/>
      <c r="AA59" s="247"/>
      <c r="AB59" s="247"/>
      <c r="AC59" s="247"/>
      <c r="AD59" s="247"/>
      <c r="AE59" s="247"/>
      <c r="AF59" s="247"/>
    </row>
    <row r="60" spans="1:34" s="248" customFormat="1" ht="27.75" hidden="1" customHeight="1" x14ac:dyDescent="0.25">
      <c r="A60" s="308"/>
      <c r="B60" s="249"/>
      <c r="C60" s="151"/>
      <c r="D60" s="250"/>
      <c r="E60" s="262"/>
      <c r="F60" s="252"/>
      <c r="G60" s="253"/>
      <c r="H60" s="254"/>
      <c r="I60" s="255"/>
      <c r="J60" s="253"/>
      <c r="K60" s="254"/>
      <c r="L60" s="255"/>
      <c r="M60" s="253"/>
      <c r="N60" s="254"/>
      <c r="O60" s="255"/>
      <c r="P60" s="255"/>
      <c r="Q60" s="245"/>
      <c r="R60" s="246"/>
      <c r="S60" s="246"/>
      <c r="T60" s="246"/>
      <c r="U60" s="247"/>
      <c r="V60" s="247"/>
      <c r="W60" s="247"/>
      <c r="X60" s="247"/>
      <c r="Y60" s="247"/>
      <c r="Z60" s="247"/>
      <c r="AA60" s="247"/>
      <c r="AB60" s="247"/>
      <c r="AC60" s="247"/>
      <c r="AD60" s="247"/>
      <c r="AE60" s="247"/>
      <c r="AF60" s="247"/>
    </row>
    <row r="61" spans="1:34" s="264" customFormat="1" ht="13.5" hidden="1" thickBot="1" x14ac:dyDescent="0.3">
      <c r="A61" s="309"/>
      <c r="B61" s="275"/>
      <c r="C61" s="312"/>
      <c r="D61" s="276"/>
      <c r="E61" s="327"/>
      <c r="F61" s="277"/>
      <c r="G61" s="265"/>
      <c r="H61" s="266"/>
      <c r="I61" s="267"/>
      <c r="J61" s="265"/>
      <c r="K61" s="266"/>
      <c r="L61" s="267"/>
      <c r="M61" s="265"/>
      <c r="N61" s="266"/>
      <c r="O61" s="267"/>
      <c r="P61" s="267"/>
      <c r="Q61" s="328"/>
      <c r="R61" s="329"/>
      <c r="S61" s="329"/>
      <c r="T61" s="329"/>
    </row>
    <row r="62" spans="1:34" s="248" customFormat="1" ht="18" hidden="1" customHeight="1" x14ac:dyDescent="0.25">
      <c r="A62" s="307"/>
      <c r="B62" s="237"/>
      <c r="C62" s="163" t="s">
        <v>9</v>
      </c>
      <c r="D62" s="238" t="s">
        <v>26</v>
      </c>
      <c r="E62" s="325"/>
      <c r="F62" s="240" t="s">
        <v>25</v>
      </c>
      <c r="G62" s="241"/>
      <c r="H62" s="242"/>
      <c r="I62" s="243">
        <f>G62+H62</f>
        <v>0</v>
      </c>
      <c r="J62" s="241"/>
      <c r="K62" s="326"/>
      <c r="L62" s="243">
        <f>J62+K62</f>
        <v>0</v>
      </c>
      <c r="M62" s="241">
        <f t="shared" ref="M62:N64" si="3">G62+J62</f>
        <v>0</v>
      </c>
      <c r="N62" s="326">
        <f t="shared" si="3"/>
        <v>0</v>
      </c>
      <c r="O62" s="243">
        <f>M62+N62</f>
        <v>0</v>
      </c>
      <c r="P62" s="243"/>
      <c r="Q62" s="245"/>
      <c r="R62" s="246"/>
      <c r="S62" s="246"/>
      <c r="T62" s="246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7"/>
      <c r="AF62" s="247"/>
    </row>
    <row r="63" spans="1:34" s="248" customFormat="1" ht="18" hidden="1" customHeight="1" thickBot="1" x14ac:dyDescent="0.3">
      <c r="A63" s="309"/>
      <c r="B63" s="275"/>
      <c r="C63" s="312" t="s">
        <v>9</v>
      </c>
      <c r="D63" s="276" t="s">
        <v>26</v>
      </c>
      <c r="E63" s="263"/>
      <c r="F63" s="277" t="s">
        <v>25</v>
      </c>
      <c r="G63" s="265"/>
      <c r="H63" s="266"/>
      <c r="I63" s="267">
        <f>G63+H63</f>
        <v>0</v>
      </c>
      <c r="J63" s="265"/>
      <c r="K63" s="278"/>
      <c r="L63" s="267">
        <f>J63+K63</f>
        <v>0</v>
      </c>
      <c r="M63" s="265">
        <f t="shared" si="3"/>
        <v>0</v>
      </c>
      <c r="N63" s="278">
        <f t="shared" si="3"/>
        <v>0</v>
      </c>
      <c r="O63" s="267">
        <f>M63+N63</f>
        <v>0</v>
      </c>
      <c r="P63" s="267"/>
      <c r="Q63" s="245"/>
      <c r="R63" s="246"/>
      <c r="S63" s="246"/>
      <c r="T63" s="246"/>
      <c r="U63" s="247"/>
      <c r="V63" s="247"/>
      <c r="W63" s="247"/>
      <c r="X63" s="247"/>
      <c r="Y63" s="247"/>
      <c r="Z63" s="247"/>
      <c r="AA63" s="247"/>
      <c r="AB63" s="247"/>
      <c r="AC63" s="247"/>
      <c r="AD63" s="247"/>
      <c r="AE63" s="247"/>
      <c r="AF63" s="247"/>
    </row>
    <row r="64" spans="1:34" s="39" customFormat="1" ht="15.95" customHeight="1" thickTop="1" thickBot="1" x14ac:dyDescent="0.25">
      <c r="A64" s="310" t="s">
        <v>60</v>
      </c>
      <c r="B64" s="192">
        <f>B30+B28</f>
        <v>0</v>
      </c>
      <c r="C64" s="316"/>
      <c r="D64" s="231"/>
      <c r="E64" s="220" t="s">
        <v>107</v>
      </c>
      <c r="F64" s="193"/>
      <c r="G64" s="194">
        <f>G28+G30</f>
        <v>0</v>
      </c>
      <c r="H64" s="194">
        <f>H28+H30</f>
        <v>0</v>
      </c>
      <c r="I64" s="195">
        <f>I10+I13</f>
        <v>2897844</v>
      </c>
      <c r="J64" s="196">
        <f>J28+J30</f>
        <v>0</v>
      </c>
      <c r="K64" s="196">
        <f>K28+K30</f>
        <v>0</v>
      </c>
      <c r="L64" s="195">
        <f>J64+K64</f>
        <v>0</v>
      </c>
      <c r="M64" s="194">
        <f t="shared" si="3"/>
        <v>0</v>
      </c>
      <c r="N64" s="196">
        <f t="shared" si="3"/>
        <v>0</v>
      </c>
      <c r="O64" s="195">
        <f>O28+O30</f>
        <v>0</v>
      </c>
      <c r="P64" s="195">
        <f>P28+P30</f>
        <v>0</v>
      </c>
      <c r="Q64" s="111"/>
      <c r="R64" s="55"/>
      <c r="S64" s="55"/>
      <c r="T64" s="5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38"/>
      <c r="AH64" s="38"/>
    </row>
    <row r="65" spans="5:17" ht="13.5" thickTop="1" x14ac:dyDescent="0.2">
      <c r="O65" s="178"/>
      <c r="P65" s="178"/>
      <c r="Q65" s="19"/>
    </row>
    <row r="66" spans="5:17" x14ac:dyDescent="0.2">
      <c r="E66" s="56">
        <f>G66-G28</f>
        <v>0</v>
      </c>
      <c r="G66" s="52"/>
      <c r="H66" s="52"/>
      <c r="L66" s="52"/>
      <c r="O66" s="114">
        <v>80000000</v>
      </c>
      <c r="P66" s="179"/>
      <c r="Q66" s="19"/>
    </row>
    <row r="67" spans="5:17" x14ac:dyDescent="0.2">
      <c r="G67" s="52"/>
      <c r="H67" s="52"/>
      <c r="I67" s="52"/>
      <c r="L67" s="52"/>
      <c r="O67" s="114">
        <f>O66-O64</f>
        <v>80000000</v>
      </c>
      <c r="P67" s="114"/>
      <c r="Q67" s="19"/>
    </row>
    <row r="68" spans="5:17" x14ac:dyDescent="0.2">
      <c r="G68" s="52"/>
      <c r="H68" s="52"/>
      <c r="L68" s="52"/>
      <c r="O68" s="114"/>
      <c r="P68" s="180"/>
      <c r="Q68" s="19"/>
    </row>
    <row r="69" spans="5:17" x14ac:dyDescent="0.2">
      <c r="H69" s="52"/>
      <c r="L69" s="52"/>
      <c r="O69" s="114"/>
      <c r="P69" s="180"/>
      <c r="Q69" s="19"/>
    </row>
    <row r="70" spans="5:17" x14ac:dyDescent="0.2">
      <c r="L70" s="52"/>
      <c r="O70" s="393" t="s">
        <v>88</v>
      </c>
      <c r="P70" s="394" t="s">
        <v>89</v>
      </c>
      <c r="Q70" s="19"/>
    </row>
    <row r="71" spans="5:17" x14ac:dyDescent="0.2">
      <c r="L71" s="52"/>
      <c r="N71" s="32" t="s">
        <v>90</v>
      </c>
      <c r="O71" s="114">
        <v>43300000</v>
      </c>
      <c r="P71" s="114">
        <f>I64</f>
        <v>2897844</v>
      </c>
      <c r="Q71" s="53">
        <v>44000000</v>
      </c>
    </row>
    <row r="72" spans="5:17" ht="13.5" thickBot="1" x14ac:dyDescent="0.25">
      <c r="L72" s="52"/>
      <c r="N72" s="302" t="s">
        <v>91</v>
      </c>
      <c r="O72" s="395">
        <v>36700000</v>
      </c>
      <c r="P72" s="395">
        <f>L64</f>
        <v>0</v>
      </c>
      <c r="Q72" s="396">
        <f>O73-Q71</f>
        <v>36000000</v>
      </c>
    </row>
    <row r="73" spans="5:17" ht="14.25" thickTop="1" thickBot="1" x14ac:dyDescent="0.25">
      <c r="L73" s="52"/>
      <c r="M73" s="52"/>
      <c r="N73" s="32" t="s">
        <v>34</v>
      </c>
      <c r="O73" s="114">
        <f>SUM(O71:O72)</f>
        <v>80000000</v>
      </c>
      <c r="P73" s="397">
        <v>8699596.6600000001</v>
      </c>
      <c r="Q73" s="53">
        <f>SUM(Q71:Q72)</f>
        <v>80000000</v>
      </c>
    </row>
    <row r="74" spans="5:17" ht="13.5" thickTop="1" x14ac:dyDescent="0.2">
      <c r="L74" s="52"/>
      <c r="O74" s="114"/>
      <c r="P74" s="393">
        <f>SUM(P71:P73)</f>
        <v>11597440.66</v>
      </c>
      <c r="Q74" s="53"/>
    </row>
    <row r="75" spans="5:17" x14ac:dyDescent="0.2">
      <c r="L75" s="52"/>
      <c r="O75" s="114"/>
      <c r="P75" s="180"/>
      <c r="Q75" s="19"/>
    </row>
    <row r="76" spans="5:17" x14ac:dyDescent="0.2">
      <c r="L76" s="52"/>
      <c r="O76" s="114"/>
      <c r="P76" s="180"/>
      <c r="Q76" s="19"/>
    </row>
    <row r="77" spans="5:17" x14ac:dyDescent="0.2">
      <c r="L77" s="138"/>
      <c r="O77" s="114"/>
      <c r="P77" s="180"/>
      <c r="Q77" s="19"/>
    </row>
    <row r="78" spans="5:17" x14ac:dyDescent="0.2">
      <c r="O78" s="114"/>
      <c r="P78" s="180"/>
      <c r="Q78" s="19"/>
    </row>
    <row r="79" spans="5:17" x14ac:dyDescent="0.2">
      <c r="O79" s="114"/>
      <c r="P79" s="180"/>
      <c r="Q79" s="19"/>
    </row>
    <row r="80" spans="5:17" x14ac:dyDescent="0.2">
      <c r="O80" s="114"/>
      <c r="P80" s="180"/>
      <c r="Q80" s="19"/>
    </row>
    <row r="81" spans="14:17" x14ac:dyDescent="0.2">
      <c r="O81" s="114"/>
      <c r="P81" s="180"/>
      <c r="Q81" s="19"/>
    </row>
    <row r="82" spans="14:17" x14ac:dyDescent="0.2">
      <c r="N82" s="52">
        <f>O64-P64</f>
        <v>0</v>
      </c>
      <c r="O82" s="114"/>
      <c r="P82" s="180"/>
      <c r="Q82" s="19"/>
    </row>
    <row r="83" spans="14:17" x14ac:dyDescent="0.2">
      <c r="O83" s="114"/>
      <c r="P83" s="180"/>
      <c r="Q83" s="19"/>
    </row>
    <row r="84" spans="14:17" x14ac:dyDescent="0.2">
      <c r="O84" s="114"/>
      <c r="P84" s="180"/>
      <c r="Q84" s="19"/>
    </row>
    <row r="85" spans="14:17" x14ac:dyDescent="0.2">
      <c r="O85" s="114"/>
      <c r="P85" s="180"/>
      <c r="Q85" s="19"/>
    </row>
    <row r="86" spans="14:17" x14ac:dyDescent="0.2">
      <c r="O86" s="114"/>
      <c r="P86" s="180"/>
      <c r="Q86" s="19"/>
    </row>
    <row r="87" spans="14:17" x14ac:dyDescent="0.2">
      <c r="O87" s="180"/>
      <c r="P87" s="180"/>
      <c r="Q87" s="19"/>
    </row>
    <row r="88" spans="14:17" x14ac:dyDescent="0.2">
      <c r="O88" s="180"/>
      <c r="P88" s="180"/>
      <c r="Q88" s="19"/>
    </row>
    <row r="89" spans="14:17" x14ac:dyDescent="0.2">
      <c r="N89" s="32">
        <v>71169483.329999998</v>
      </c>
      <c r="O89" s="180"/>
      <c r="P89" s="180"/>
      <c r="Q89" s="19"/>
    </row>
    <row r="90" spans="14:17" x14ac:dyDescent="0.2">
      <c r="N90" s="32">
        <v>8699596.6600000001</v>
      </c>
      <c r="O90" s="180"/>
      <c r="P90" s="180"/>
      <c r="Q90" s="19"/>
    </row>
    <row r="91" spans="14:17" x14ac:dyDescent="0.2">
      <c r="N91" s="32">
        <f>SUM(N89:N90)</f>
        <v>79869079.989999995</v>
      </c>
      <c r="O91" s="180"/>
      <c r="P91" s="180"/>
      <c r="Q91" s="19"/>
    </row>
    <row r="92" spans="14:17" x14ac:dyDescent="0.2">
      <c r="O92" s="180"/>
      <c r="P92" s="180"/>
      <c r="Q92" s="19"/>
    </row>
    <row r="93" spans="14:17" x14ac:dyDescent="0.2">
      <c r="O93" s="180"/>
      <c r="P93" s="180"/>
      <c r="Q93" s="19"/>
    </row>
    <row r="94" spans="14:17" x14ac:dyDescent="0.2">
      <c r="O94" s="180"/>
      <c r="P94" s="180"/>
      <c r="Q94" s="19"/>
    </row>
    <row r="95" spans="14:17" x14ac:dyDescent="0.2">
      <c r="O95" s="180"/>
      <c r="P95" s="180"/>
      <c r="Q95" s="19"/>
    </row>
    <row r="96" spans="14:17" x14ac:dyDescent="0.2">
      <c r="O96" s="180"/>
      <c r="P96" s="180"/>
      <c r="Q96" s="19"/>
    </row>
    <row r="97" spans="15:17" x14ac:dyDescent="0.2">
      <c r="O97" s="180"/>
      <c r="P97" s="180"/>
      <c r="Q97" s="19"/>
    </row>
    <row r="98" spans="15:17" x14ac:dyDescent="0.2">
      <c r="O98" s="180"/>
      <c r="P98" s="180"/>
      <c r="Q98" s="19"/>
    </row>
    <row r="99" spans="15:17" x14ac:dyDescent="0.2">
      <c r="O99" s="180"/>
      <c r="P99" s="180"/>
      <c r="Q99" s="19"/>
    </row>
    <row r="100" spans="15:17" x14ac:dyDescent="0.2">
      <c r="O100" s="180"/>
      <c r="P100" s="180"/>
      <c r="Q100" s="19"/>
    </row>
    <row r="101" spans="15:17" x14ac:dyDescent="0.2">
      <c r="O101" s="180"/>
      <c r="P101" s="180"/>
      <c r="Q101" s="19"/>
    </row>
    <row r="102" spans="15:17" x14ac:dyDescent="0.2">
      <c r="O102" s="180"/>
      <c r="P102" s="180"/>
      <c r="Q102" s="19"/>
    </row>
    <row r="103" spans="15:17" x14ac:dyDescent="0.2">
      <c r="O103" s="180"/>
      <c r="P103" s="180"/>
      <c r="Q103" s="19"/>
    </row>
    <row r="104" spans="15:17" x14ac:dyDescent="0.2">
      <c r="O104" s="180"/>
      <c r="P104" s="180"/>
      <c r="Q104" s="19"/>
    </row>
    <row r="105" spans="15:17" x14ac:dyDescent="0.2">
      <c r="O105" s="180"/>
      <c r="P105" s="180"/>
      <c r="Q105" s="19"/>
    </row>
    <row r="106" spans="15:17" x14ac:dyDescent="0.2">
      <c r="O106" s="180"/>
      <c r="P106" s="180"/>
      <c r="Q106" s="19"/>
    </row>
    <row r="107" spans="15:17" x14ac:dyDescent="0.2">
      <c r="O107" s="180"/>
      <c r="P107" s="180"/>
      <c r="Q107" s="19"/>
    </row>
    <row r="108" spans="15:17" x14ac:dyDescent="0.2">
      <c r="O108" s="180"/>
      <c r="P108" s="180"/>
      <c r="Q108" s="19"/>
    </row>
    <row r="109" spans="15:17" x14ac:dyDescent="0.2">
      <c r="O109" s="180"/>
      <c r="P109" s="180"/>
      <c r="Q109" s="19"/>
    </row>
    <row r="110" spans="15:17" x14ac:dyDescent="0.2">
      <c r="O110" s="180"/>
      <c r="P110" s="180"/>
      <c r="Q110" s="19"/>
    </row>
    <row r="111" spans="15:17" x14ac:dyDescent="0.2">
      <c r="O111" s="180"/>
      <c r="P111" s="180"/>
      <c r="Q111" s="19"/>
    </row>
    <row r="112" spans="15:17" x14ac:dyDescent="0.2">
      <c r="O112" s="180"/>
      <c r="P112" s="180"/>
      <c r="Q112" s="19"/>
    </row>
    <row r="113" spans="15:17" x14ac:dyDescent="0.2">
      <c r="O113" s="180"/>
      <c r="P113" s="180"/>
      <c r="Q113" s="19"/>
    </row>
    <row r="114" spans="15:17" x14ac:dyDescent="0.2">
      <c r="O114" s="180"/>
      <c r="P114" s="180"/>
      <c r="Q114" s="19"/>
    </row>
    <row r="115" spans="15:17" x14ac:dyDescent="0.2">
      <c r="O115" s="180"/>
      <c r="P115" s="180"/>
      <c r="Q115" s="19"/>
    </row>
    <row r="116" spans="15:17" x14ac:dyDescent="0.2">
      <c r="O116" s="180"/>
      <c r="P116" s="180"/>
      <c r="Q116" s="19"/>
    </row>
    <row r="117" spans="15:17" x14ac:dyDescent="0.2">
      <c r="O117" s="180"/>
      <c r="P117" s="180"/>
      <c r="Q117" s="19"/>
    </row>
    <row r="118" spans="15:17" x14ac:dyDescent="0.2">
      <c r="O118" s="180"/>
      <c r="P118" s="180"/>
      <c r="Q118" s="19"/>
    </row>
    <row r="119" spans="15:17" x14ac:dyDescent="0.2">
      <c r="O119" s="180"/>
      <c r="P119" s="180"/>
      <c r="Q119" s="19"/>
    </row>
    <row r="120" spans="15:17" x14ac:dyDescent="0.2">
      <c r="O120" s="180"/>
      <c r="P120" s="180"/>
      <c r="Q120" s="19"/>
    </row>
    <row r="121" spans="15:17" x14ac:dyDescent="0.2">
      <c r="O121" s="180"/>
      <c r="P121" s="180"/>
      <c r="Q121" s="19"/>
    </row>
    <row r="122" spans="15:17" x14ac:dyDescent="0.2">
      <c r="O122" s="180"/>
      <c r="P122" s="180"/>
      <c r="Q122" s="19"/>
    </row>
    <row r="123" spans="15:17" x14ac:dyDescent="0.2">
      <c r="O123" s="180"/>
      <c r="P123" s="180"/>
      <c r="Q123" s="19"/>
    </row>
    <row r="124" spans="15:17" x14ac:dyDescent="0.2">
      <c r="O124" s="180"/>
      <c r="P124" s="180"/>
      <c r="Q124" s="19"/>
    </row>
    <row r="125" spans="15:17" x14ac:dyDescent="0.2">
      <c r="O125" s="180"/>
      <c r="P125" s="180"/>
      <c r="Q125" s="19"/>
    </row>
    <row r="126" spans="15:17" x14ac:dyDescent="0.2">
      <c r="O126" s="180"/>
      <c r="P126" s="180"/>
      <c r="Q126" s="19"/>
    </row>
    <row r="127" spans="15:17" x14ac:dyDescent="0.2">
      <c r="O127" s="180"/>
      <c r="P127" s="180"/>
      <c r="Q127" s="19"/>
    </row>
    <row r="128" spans="15:17" x14ac:dyDescent="0.2">
      <c r="O128" s="180"/>
      <c r="P128" s="180"/>
      <c r="Q128" s="19"/>
    </row>
    <row r="129" spans="15:17" x14ac:dyDescent="0.2">
      <c r="O129" s="180"/>
      <c r="P129" s="180"/>
      <c r="Q129" s="19"/>
    </row>
    <row r="130" spans="15:17" x14ac:dyDescent="0.2">
      <c r="O130" s="180"/>
      <c r="P130" s="180"/>
      <c r="Q130" s="19"/>
    </row>
    <row r="131" spans="15:17" x14ac:dyDescent="0.2">
      <c r="O131" s="180"/>
      <c r="P131" s="180"/>
      <c r="Q131" s="19"/>
    </row>
    <row r="132" spans="15:17" x14ac:dyDescent="0.2">
      <c r="O132" s="180"/>
      <c r="P132" s="180"/>
      <c r="Q132" s="19"/>
    </row>
    <row r="133" spans="15:17" x14ac:dyDescent="0.2">
      <c r="O133" s="180"/>
      <c r="P133" s="180"/>
      <c r="Q133" s="19"/>
    </row>
    <row r="134" spans="15:17" x14ac:dyDescent="0.2">
      <c r="O134" s="180"/>
      <c r="P134" s="180"/>
      <c r="Q134" s="19"/>
    </row>
    <row r="135" spans="15:17" x14ac:dyDescent="0.2">
      <c r="O135" s="180"/>
      <c r="P135" s="180"/>
      <c r="Q135" s="19"/>
    </row>
  </sheetData>
  <mergeCells count="10">
    <mergeCell ref="A2:O2"/>
    <mergeCell ref="A4:A6"/>
    <mergeCell ref="B4:B6"/>
    <mergeCell ref="C4:C5"/>
    <mergeCell ref="D4:D6"/>
    <mergeCell ref="E4:E6"/>
    <mergeCell ref="F4:F5"/>
    <mergeCell ref="G4:I4"/>
    <mergeCell ref="J4:L4"/>
    <mergeCell ref="M4:O4"/>
  </mergeCells>
  <pageMargins left="0.17" right="0.28999999999999998" top="0.17" bottom="0.24" header="0.3" footer="0.3"/>
  <pageSetup paperSize="9" scale="72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4"/>
  <sheetViews>
    <sheetView showZeros="0" topLeftCell="E1" zoomScale="80" zoomScaleNormal="80" workbookViewId="0">
      <selection activeCell="A13" sqref="A13:IV13"/>
    </sheetView>
  </sheetViews>
  <sheetFormatPr defaultRowHeight="12.75" x14ac:dyDescent="0.2"/>
  <cols>
    <col min="1" max="1" width="6.140625" style="103" customWidth="1"/>
    <col min="2" max="2" width="4.85546875" style="7" hidden="1" customWidth="1"/>
    <col min="3" max="3" width="21.85546875" style="7" hidden="1" customWidth="1"/>
    <col min="4" max="4" width="51.7109375" style="7" customWidth="1"/>
    <col min="5" max="5" width="117.42578125" style="7" customWidth="1"/>
    <col min="6" max="6" width="69.28515625" style="7" hidden="1" customWidth="1"/>
    <col min="7" max="7" width="21.42578125" style="32" hidden="1" customWidth="1"/>
    <col min="8" max="8" width="21.42578125" style="32" customWidth="1"/>
    <col min="9" max="9" width="18.140625" style="32" customWidth="1"/>
    <col min="10" max="10" width="17.85546875" style="32" hidden="1" customWidth="1"/>
    <col min="11" max="11" width="21.42578125" style="32" hidden="1" customWidth="1"/>
    <col min="12" max="12" width="20.140625" style="32" bestFit="1" customWidth="1"/>
    <col min="13" max="13" width="20.140625" style="32" hidden="1" customWidth="1"/>
    <col min="14" max="14" width="21.42578125" style="32" hidden="1" customWidth="1"/>
    <col min="15" max="15" width="20.140625" style="32" bestFit="1" customWidth="1"/>
    <col min="16" max="16" width="20.140625" style="32" hidden="1" customWidth="1"/>
    <col min="17" max="17" width="22.28515625" style="32" hidden="1" customWidth="1"/>
    <col min="18" max="18" width="16" style="44" bestFit="1" customWidth="1"/>
    <col min="19" max="19" width="17.85546875" style="53" bestFit="1" customWidth="1"/>
    <col min="20" max="20" width="17.42578125" style="53" bestFit="1" customWidth="1"/>
    <col min="21" max="21" width="14.85546875" style="53" bestFit="1" customWidth="1"/>
    <col min="22" max="33" width="9.140625" style="19"/>
    <col min="34" max="35" width="9.140625" style="34"/>
    <col min="36" max="16384" width="9.140625" style="7"/>
  </cols>
  <sheetData>
    <row r="1" spans="1:35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"/>
    </row>
    <row r="2" spans="1:35" ht="32.25" customHeight="1" thickBot="1" x14ac:dyDescent="0.3">
      <c r="A2" s="986" t="s">
        <v>146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300"/>
      <c r="R2" s="19"/>
    </row>
    <row r="3" spans="1:35" ht="15.75" customHeight="1" thickTop="1" thickBot="1" x14ac:dyDescent="0.25">
      <c r="A3" s="301"/>
      <c r="B3" s="33"/>
      <c r="C3" s="33"/>
      <c r="D3" s="33"/>
      <c r="E3" s="33"/>
      <c r="F3" s="33"/>
      <c r="G3" s="180"/>
      <c r="H3" s="562" t="s">
        <v>144</v>
      </c>
      <c r="I3" s="1013"/>
      <c r="J3" s="1013"/>
      <c r="K3" s="1013"/>
      <c r="L3" s="1013"/>
      <c r="M3" s="1013"/>
      <c r="N3" s="1013"/>
      <c r="O3" s="1013"/>
      <c r="P3" s="180"/>
      <c r="Q3" s="302"/>
      <c r="R3" s="19"/>
    </row>
    <row r="4" spans="1:35" s="148" customFormat="1" ht="33" customHeight="1" thickTop="1" x14ac:dyDescent="0.25">
      <c r="A4" s="1014" t="s">
        <v>84</v>
      </c>
      <c r="B4" s="1016" t="s">
        <v>79</v>
      </c>
      <c r="C4" s="994" t="s">
        <v>0</v>
      </c>
      <c r="D4" s="1018" t="s">
        <v>124</v>
      </c>
      <c r="E4" s="1020" t="s">
        <v>37</v>
      </c>
      <c r="F4" s="1002" t="s">
        <v>1</v>
      </c>
      <c r="G4" s="445" t="s">
        <v>80</v>
      </c>
      <c r="H4" s="1022" t="s">
        <v>145</v>
      </c>
      <c r="I4" s="1022" t="s">
        <v>125</v>
      </c>
      <c r="J4" s="446"/>
      <c r="K4" s="1024" t="s">
        <v>68</v>
      </c>
      <c r="L4" s="1024"/>
      <c r="M4" s="1024"/>
      <c r="N4" s="448" t="s">
        <v>69</v>
      </c>
      <c r="O4" s="1026" t="s">
        <v>34</v>
      </c>
      <c r="P4" s="598"/>
      <c r="Q4" s="321" t="s">
        <v>86</v>
      </c>
      <c r="R4" s="46"/>
      <c r="S4" s="54"/>
      <c r="T4" s="54"/>
      <c r="U4" s="54"/>
      <c r="V4" s="47"/>
      <c r="W4" s="47"/>
      <c r="X4" s="47"/>
      <c r="Y4" s="47"/>
      <c r="Z4" s="47"/>
      <c r="AA4" s="47"/>
      <c r="AB4" s="47"/>
    </row>
    <row r="5" spans="1:35" s="48" customFormat="1" ht="15.75" customHeight="1" thickBot="1" x14ac:dyDescent="0.3">
      <c r="A5" s="1015"/>
      <c r="B5" s="1017"/>
      <c r="C5" s="995"/>
      <c r="D5" s="1019"/>
      <c r="E5" s="1021"/>
      <c r="F5" s="1003"/>
      <c r="G5" s="133" t="s">
        <v>81</v>
      </c>
      <c r="H5" s="1023"/>
      <c r="I5" s="1023"/>
      <c r="J5" s="135" t="s">
        <v>34</v>
      </c>
      <c r="K5" s="1025"/>
      <c r="L5" s="1025"/>
      <c r="M5" s="1025"/>
      <c r="N5" s="137" t="s">
        <v>81</v>
      </c>
      <c r="O5" s="1027"/>
      <c r="P5" s="139" t="s">
        <v>34</v>
      </c>
      <c r="Q5" s="135" t="s">
        <v>85</v>
      </c>
      <c r="R5" s="46"/>
      <c r="S5" s="54"/>
      <c r="T5" s="54"/>
      <c r="U5" s="54"/>
      <c r="V5" s="47"/>
      <c r="W5" s="47"/>
      <c r="X5" s="47"/>
      <c r="Y5" s="47"/>
      <c r="Z5" s="47"/>
      <c r="AA5" s="47"/>
      <c r="AB5" s="47"/>
    </row>
    <row r="6" spans="1:35" s="295" customFormat="1" ht="12.75" customHeight="1" thickTop="1" thickBot="1" x14ac:dyDescent="0.3">
      <c r="A6" s="670"/>
      <c r="B6" s="654"/>
      <c r="C6" s="234"/>
      <c r="D6" s="685">
        <v>1</v>
      </c>
      <c r="E6" s="708">
        <v>2</v>
      </c>
      <c r="G6" s="296">
        <v>3</v>
      </c>
      <c r="H6" s="297">
        <v>3</v>
      </c>
      <c r="I6" s="297">
        <v>4</v>
      </c>
      <c r="J6" s="294" t="s">
        <v>70</v>
      </c>
      <c r="K6" s="297">
        <v>6</v>
      </c>
      <c r="L6" s="296">
        <v>5</v>
      </c>
      <c r="M6" s="294" t="s">
        <v>71</v>
      </c>
      <c r="N6" s="298" t="s">
        <v>72</v>
      </c>
      <c r="O6" s="294" t="s">
        <v>130</v>
      </c>
      <c r="P6" s="235" t="s">
        <v>74</v>
      </c>
      <c r="Q6" s="294"/>
      <c r="R6" s="46"/>
      <c r="S6" s="54"/>
      <c r="T6" s="54"/>
      <c r="U6" s="54"/>
      <c r="V6" s="47"/>
      <c r="W6" s="47"/>
      <c r="X6" s="47"/>
      <c r="Y6" s="47"/>
      <c r="Z6" s="47"/>
      <c r="AA6" s="47"/>
      <c r="AB6" s="47"/>
    </row>
    <row r="7" spans="1:35" s="48" customFormat="1" ht="12.75" customHeight="1" thickTop="1" thickBot="1" x14ac:dyDescent="0.3">
      <c r="A7" s="1032"/>
      <c r="B7" s="655"/>
      <c r="C7" s="471"/>
      <c r="D7" s="1034" t="s">
        <v>138</v>
      </c>
      <c r="E7" s="1036" t="s">
        <v>155</v>
      </c>
      <c r="F7" s="472"/>
      <c r="G7" s="473"/>
      <c r="H7" s="1038">
        <v>76000000</v>
      </c>
      <c r="I7" s="1028">
        <v>38000000</v>
      </c>
      <c r="J7" s="599"/>
      <c r="K7" s="599"/>
      <c r="L7" s="1028">
        <v>38000000</v>
      </c>
      <c r="M7" s="628"/>
      <c r="N7" s="628"/>
      <c r="O7" s="1030">
        <f>I7+L7</f>
        <v>76000000</v>
      </c>
      <c r="P7" s="139"/>
      <c r="Q7" s="135"/>
      <c r="R7" s="629">
        <f>O13+O9</f>
        <v>76000000</v>
      </c>
      <c r="S7" s="54"/>
      <c r="T7" s="54"/>
      <c r="U7" s="54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5" s="48" customFormat="1" ht="12.75" customHeight="1" thickTop="1" thickBot="1" x14ac:dyDescent="0.3">
      <c r="A8" s="1033"/>
      <c r="B8" s="655"/>
      <c r="C8" s="471"/>
      <c r="D8" s="1035"/>
      <c r="E8" s="1037"/>
      <c r="F8" s="472"/>
      <c r="G8" s="473"/>
      <c r="H8" s="1039"/>
      <c r="I8" s="1029"/>
      <c r="J8" s="604"/>
      <c r="K8" s="604"/>
      <c r="L8" s="1029"/>
      <c r="M8" s="607"/>
      <c r="N8" s="607"/>
      <c r="O8" s="1031"/>
      <c r="P8" s="139"/>
      <c r="Q8" s="135"/>
      <c r="R8" s="46"/>
      <c r="S8" s="54"/>
      <c r="T8" s="54"/>
      <c r="U8" s="54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5" s="48" customFormat="1" ht="23.25" customHeight="1" thickTop="1" thickBot="1" x14ac:dyDescent="0.3">
      <c r="A9" s="671"/>
      <c r="B9" s="656"/>
      <c r="C9" s="136"/>
      <c r="D9" s="619"/>
      <c r="E9" s="709" t="s">
        <v>141</v>
      </c>
      <c r="F9" s="637"/>
      <c r="G9" s="638"/>
      <c r="H9" s="639"/>
      <c r="I9" s="640">
        <v>3294802.9</v>
      </c>
      <c r="J9" s="641"/>
      <c r="K9" s="641"/>
      <c r="L9" s="640">
        <f>L10+L11</f>
        <v>13086548.050000001</v>
      </c>
      <c r="M9" s="642"/>
      <c r="N9" s="642"/>
      <c r="O9" s="748">
        <f>I9+L9</f>
        <v>16381350.950000001</v>
      </c>
      <c r="P9" s="139"/>
      <c r="Q9" s="135"/>
      <c r="R9" s="46"/>
      <c r="S9" s="54"/>
      <c r="T9" s="54"/>
      <c r="U9" s="54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5" s="48" customFormat="1" ht="17.25" customHeight="1" thickTop="1" thickBot="1" x14ac:dyDescent="0.3">
      <c r="A10" s="672">
        <v>1</v>
      </c>
      <c r="B10" s="656"/>
      <c r="C10" s="136"/>
      <c r="D10" s="618" t="s">
        <v>147</v>
      </c>
      <c r="E10" s="710" t="s">
        <v>149</v>
      </c>
      <c r="F10" s="617"/>
      <c r="G10" s="601"/>
      <c r="H10" s="614"/>
      <c r="I10" s="611">
        <v>921059.15</v>
      </c>
      <c r="J10" s="608"/>
      <c r="K10" s="611"/>
      <c r="L10" s="607">
        <v>12826096.050000001</v>
      </c>
      <c r="M10" s="605"/>
      <c r="N10" s="606"/>
      <c r="O10" s="749">
        <f>I10+L10</f>
        <v>13747155.200000001</v>
      </c>
      <c r="P10" s="139"/>
      <c r="Q10" s="135"/>
      <c r="R10" s="46"/>
      <c r="S10" s="54"/>
      <c r="T10" s="54"/>
      <c r="U10" s="54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5" s="48" customFormat="1" ht="18.75" customHeight="1" thickTop="1" thickBot="1" x14ac:dyDescent="0.3">
      <c r="A11" s="673">
        <v>2</v>
      </c>
      <c r="B11" s="656"/>
      <c r="C11" s="136"/>
      <c r="D11" s="618" t="s">
        <v>147</v>
      </c>
      <c r="E11" s="711" t="s">
        <v>148</v>
      </c>
      <c r="F11" s="617"/>
      <c r="G11" s="601"/>
      <c r="H11" s="602"/>
      <c r="I11" s="609">
        <v>318320</v>
      </c>
      <c r="J11" s="609"/>
      <c r="K11" s="609"/>
      <c r="L11" s="609">
        <v>260452</v>
      </c>
      <c r="M11" s="610"/>
      <c r="N11" s="611"/>
      <c r="O11" s="749">
        <f>I11+L11</f>
        <v>578772</v>
      </c>
      <c r="P11" s="139"/>
      <c r="Q11" s="135"/>
      <c r="R11" s="46"/>
      <c r="S11" s="54"/>
      <c r="T11" s="54"/>
      <c r="U11" s="54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5" s="48" customFormat="1" ht="19.5" customHeight="1" thickTop="1" thickBot="1" x14ac:dyDescent="0.3">
      <c r="A12" s="673">
        <v>3</v>
      </c>
      <c r="B12" s="656"/>
      <c r="C12" s="136"/>
      <c r="D12" s="616" t="s">
        <v>150</v>
      </c>
      <c r="E12" s="710" t="s">
        <v>151</v>
      </c>
      <c r="F12" s="704"/>
      <c r="G12" s="425"/>
      <c r="H12" s="561"/>
      <c r="I12" s="613">
        <v>2055423.75</v>
      </c>
      <c r="J12" s="613"/>
      <c r="K12" s="613"/>
      <c r="L12" s="613"/>
      <c r="M12" s="613"/>
      <c r="N12" s="613"/>
      <c r="O12" s="749">
        <f>I12+L12</f>
        <v>2055423.75</v>
      </c>
      <c r="P12" s="139"/>
      <c r="Q12" s="135"/>
      <c r="R12" s="46"/>
      <c r="S12" s="54"/>
      <c r="T12" s="54"/>
      <c r="U12" s="54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5" s="48" customFormat="1" ht="16.5" customHeight="1" thickTop="1" thickBot="1" x14ac:dyDescent="0.25">
      <c r="A13" s="673"/>
      <c r="B13" s="656"/>
      <c r="C13" s="136"/>
      <c r="D13" s="619"/>
      <c r="E13" s="712" t="s">
        <v>156</v>
      </c>
      <c r="F13" s="705"/>
      <c r="G13" s="620"/>
      <c r="H13" s="623">
        <v>59618649.049999997</v>
      </c>
      <c r="I13" s="621">
        <f>I7-I9</f>
        <v>34705197.100000001</v>
      </c>
      <c r="J13" s="621"/>
      <c r="K13" s="621"/>
      <c r="L13" s="621">
        <f>L7-L9</f>
        <v>24913451.949999999</v>
      </c>
      <c r="M13" s="622"/>
      <c r="N13" s="622"/>
      <c r="O13" s="750">
        <f>I13+L13</f>
        <v>59618649.049999997</v>
      </c>
      <c r="P13" s="139"/>
      <c r="Q13" s="135"/>
      <c r="R13" s="46"/>
      <c r="S13" s="54"/>
      <c r="T13" s="54"/>
      <c r="U13" s="54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5" s="48" customFormat="1" ht="12.75" customHeight="1" thickTop="1" thickBot="1" x14ac:dyDescent="0.25">
      <c r="A14" s="674"/>
      <c r="B14" s="656"/>
      <c r="C14" s="136"/>
      <c r="D14" s="619"/>
      <c r="E14" s="713"/>
      <c r="F14" s="704"/>
      <c r="G14" s="425"/>
      <c r="H14" s="561"/>
      <c r="I14" s="612"/>
      <c r="J14" s="612"/>
      <c r="K14" s="612"/>
      <c r="L14" s="612"/>
      <c r="M14" s="613"/>
      <c r="N14" s="613"/>
      <c r="O14" s="749"/>
      <c r="P14" s="139"/>
      <c r="Q14" s="135"/>
      <c r="R14" s="46"/>
      <c r="S14" s="54"/>
      <c r="T14" s="54"/>
      <c r="U14" s="54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5" s="48" customFormat="1" ht="25.5" customHeight="1" thickTop="1" thickBot="1" x14ac:dyDescent="0.4">
      <c r="A15" s="675"/>
      <c r="B15" s="657"/>
      <c r="C15" s="474"/>
      <c r="D15" s="686" t="s">
        <v>139</v>
      </c>
      <c r="E15" s="714" t="s">
        <v>152</v>
      </c>
      <c r="F15" s="475"/>
      <c r="G15" s="476"/>
      <c r="H15" s="496">
        <v>50115999.450000003</v>
      </c>
      <c r="I15" s="600">
        <v>42750000</v>
      </c>
      <c r="J15" s="600"/>
      <c r="K15" s="600"/>
      <c r="L15" s="600">
        <v>7365999.4500000002</v>
      </c>
      <c r="M15" s="603"/>
      <c r="N15" s="603"/>
      <c r="O15" s="751">
        <f>I15+L15</f>
        <v>50115999.450000003</v>
      </c>
      <c r="P15" s="139"/>
      <c r="Q15" s="135"/>
      <c r="R15" s="46"/>
      <c r="S15" s="54"/>
      <c r="T15" s="54"/>
      <c r="U15" s="54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5" s="494" customFormat="1" ht="27" customHeight="1" thickTop="1" thickBot="1" x14ac:dyDescent="0.4">
      <c r="A16" s="676"/>
      <c r="B16" s="658"/>
      <c r="C16" s="488"/>
      <c r="D16" s="687"/>
      <c r="E16" s="715" t="s">
        <v>142</v>
      </c>
      <c r="F16" s="564"/>
      <c r="G16" s="565" t="e">
        <f>#REF!+G7</f>
        <v>#REF!</v>
      </c>
      <c r="H16" s="566"/>
      <c r="I16" s="567">
        <f>I24</f>
        <v>71300</v>
      </c>
      <c r="J16" s="567"/>
      <c r="K16" s="567"/>
      <c r="L16" s="625">
        <f>L24+L25+L26+L29</f>
        <v>632500</v>
      </c>
      <c r="M16" s="652">
        <f>K16+L16</f>
        <v>632500</v>
      </c>
      <c r="N16" s="653" t="e">
        <f>G16+K16</f>
        <v>#REF!</v>
      </c>
      <c r="O16" s="752">
        <f>I16+L16</f>
        <v>703800</v>
      </c>
      <c r="P16" s="734" t="e">
        <f>N16+O16</f>
        <v>#REF!</v>
      </c>
      <c r="Q16" s="490">
        <f>SUM(Q17:Q31)</f>
        <v>-7972394</v>
      </c>
      <c r="R16" s="491"/>
      <c r="S16" s="492"/>
      <c r="T16" s="492"/>
      <c r="U16" s="492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86"/>
      <c r="AI16" s="486"/>
    </row>
    <row r="17" spans="1:35" s="34" customFormat="1" ht="18" hidden="1" customHeight="1" x14ac:dyDescent="0.35">
      <c r="A17" s="673">
        <v>2</v>
      </c>
      <c r="B17" s="659"/>
      <c r="C17" s="151" t="s">
        <v>2</v>
      </c>
      <c r="D17" s="688" t="s">
        <v>6</v>
      </c>
      <c r="E17" s="716" t="s">
        <v>38</v>
      </c>
      <c r="F17" s="61" t="s">
        <v>5</v>
      </c>
      <c r="G17" s="9">
        <v>979754</v>
      </c>
      <c r="H17" s="497"/>
      <c r="I17" s="511"/>
      <c r="J17" s="506"/>
      <c r="K17" s="512"/>
      <c r="L17" s="479"/>
      <c r="M17" s="513">
        <f t="shared" ref="M17:M43" si="0">K17+L17</f>
        <v>0</v>
      </c>
      <c r="N17" s="514">
        <f>G17+K17</f>
        <v>979754</v>
      </c>
      <c r="O17" s="513">
        <f t="shared" ref="O17:O40" si="1">I17+L17</f>
        <v>0</v>
      </c>
      <c r="P17" s="735">
        <f t="shared" ref="P17:P43" si="2">N17+O17</f>
        <v>979754</v>
      </c>
      <c r="Q17" s="10"/>
      <c r="R17" s="109"/>
      <c r="S17" s="53"/>
      <c r="T17" s="53"/>
      <c r="U17" s="53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5" s="34" customFormat="1" ht="18" hidden="1" customHeight="1" x14ac:dyDescent="0.35">
      <c r="A18" s="673">
        <v>3</v>
      </c>
      <c r="B18" s="659"/>
      <c r="C18" s="151" t="s">
        <v>2</v>
      </c>
      <c r="D18" s="689" t="s">
        <v>8</v>
      </c>
      <c r="E18" s="716" t="s">
        <v>39</v>
      </c>
      <c r="F18" s="65" t="s">
        <v>7</v>
      </c>
      <c r="G18" s="9">
        <v>671794</v>
      </c>
      <c r="H18" s="497"/>
      <c r="I18" s="511"/>
      <c r="J18" s="506"/>
      <c r="K18" s="512"/>
      <c r="L18" s="479"/>
      <c r="M18" s="513">
        <f t="shared" si="0"/>
        <v>0</v>
      </c>
      <c r="N18" s="514">
        <f>G18+K18</f>
        <v>671794</v>
      </c>
      <c r="O18" s="513">
        <f t="shared" si="1"/>
        <v>0</v>
      </c>
      <c r="P18" s="735">
        <f t="shared" si="2"/>
        <v>671794</v>
      </c>
      <c r="Q18" s="10">
        <v>-447790</v>
      </c>
      <c r="R18" s="109"/>
      <c r="S18" s="53"/>
      <c r="T18" s="53"/>
      <c r="U18" s="53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5" s="34" customFormat="1" ht="18" hidden="1" customHeight="1" x14ac:dyDescent="0.35">
      <c r="A19" s="673">
        <v>4</v>
      </c>
      <c r="B19" s="659"/>
      <c r="C19" s="151" t="s">
        <v>2</v>
      </c>
      <c r="D19" s="689" t="s">
        <v>11</v>
      </c>
      <c r="E19" s="716" t="s">
        <v>40</v>
      </c>
      <c r="F19" s="66" t="s">
        <v>12</v>
      </c>
      <c r="G19" s="9">
        <v>237888</v>
      </c>
      <c r="H19" s="497"/>
      <c r="I19" s="511"/>
      <c r="J19" s="506"/>
      <c r="K19" s="512"/>
      <c r="L19" s="479"/>
      <c r="M19" s="513">
        <f t="shared" si="0"/>
        <v>0</v>
      </c>
      <c r="N19" s="514">
        <f>G19+K19</f>
        <v>237888</v>
      </c>
      <c r="O19" s="513">
        <f t="shared" si="1"/>
        <v>0</v>
      </c>
      <c r="P19" s="735">
        <f t="shared" si="2"/>
        <v>237888</v>
      </c>
      <c r="Q19" s="10"/>
      <c r="R19" s="109"/>
      <c r="S19" s="53"/>
      <c r="T19" s="53"/>
      <c r="U19" s="53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5" s="72" customFormat="1" ht="26.25" hidden="1" customHeight="1" x14ac:dyDescent="0.35">
      <c r="A20" s="677">
        <v>5</v>
      </c>
      <c r="B20" s="660"/>
      <c r="C20" s="151" t="s">
        <v>2</v>
      </c>
      <c r="D20" s="690" t="s">
        <v>14</v>
      </c>
      <c r="E20" s="717" t="s">
        <v>56</v>
      </c>
      <c r="F20" s="66" t="s">
        <v>13</v>
      </c>
      <c r="G20" s="9"/>
      <c r="H20" s="497"/>
      <c r="I20" s="511"/>
      <c r="J20" s="506"/>
      <c r="K20" s="479"/>
      <c r="L20" s="479"/>
      <c r="M20" s="513">
        <f t="shared" si="0"/>
        <v>0</v>
      </c>
      <c r="N20" s="514"/>
      <c r="O20" s="513">
        <f t="shared" si="1"/>
        <v>0</v>
      </c>
      <c r="P20" s="736">
        <f t="shared" si="2"/>
        <v>0</v>
      </c>
      <c r="Q20" s="105">
        <v>-4012236</v>
      </c>
      <c r="R20" s="109"/>
      <c r="S20" s="53"/>
      <c r="T20" s="53"/>
      <c r="U20" s="53"/>
      <c r="V20" s="19"/>
      <c r="W20" s="19"/>
      <c r="X20" s="19"/>
      <c r="Y20" s="19"/>
      <c r="Z20" s="19"/>
      <c r="AA20" s="19"/>
      <c r="AB20" s="19"/>
      <c r="AC20" s="19"/>
      <c r="AD20" s="19"/>
      <c r="AE20" s="71"/>
      <c r="AF20" s="71"/>
      <c r="AG20" s="71"/>
    </row>
    <row r="21" spans="1:35" s="34" customFormat="1" ht="18" hidden="1" customHeight="1" x14ac:dyDescent="0.35">
      <c r="A21" s="673">
        <v>6</v>
      </c>
      <c r="B21" s="659"/>
      <c r="C21" s="151" t="s">
        <v>2</v>
      </c>
      <c r="D21" s="689" t="s">
        <v>18</v>
      </c>
      <c r="E21" s="717" t="s">
        <v>41</v>
      </c>
      <c r="F21" s="66" t="s">
        <v>17</v>
      </c>
      <c r="G21" s="9">
        <v>354944</v>
      </c>
      <c r="H21" s="497"/>
      <c r="I21" s="511"/>
      <c r="J21" s="506"/>
      <c r="K21" s="512"/>
      <c r="L21" s="479"/>
      <c r="M21" s="513">
        <f t="shared" si="0"/>
        <v>0</v>
      </c>
      <c r="N21" s="514">
        <f>G21+K21</f>
        <v>354944</v>
      </c>
      <c r="O21" s="513">
        <f t="shared" si="1"/>
        <v>0</v>
      </c>
      <c r="P21" s="735">
        <f t="shared" si="2"/>
        <v>354944</v>
      </c>
      <c r="Q21" s="10"/>
      <c r="R21" s="109"/>
      <c r="S21" s="53"/>
      <c r="T21" s="53"/>
      <c r="U21" s="53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5" s="72" customFormat="1" ht="18" hidden="1" customHeight="1" x14ac:dyDescent="0.35">
      <c r="A22" s="673">
        <v>7</v>
      </c>
      <c r="B22" s="659"/>
      <c r="C22" s="151"/>
      <c r="D22" s="688" t="s">
        <v>19</v>
      </c>
      <c r="E22" s="716" t="s">
        <v>42</v>
      </c>
      <c r="F22" s="61"/>
      <c r="G22" s="67"/>
      <c r="H22" s="498"/>
      <c r="I22" s="515"/>
      <c r="J22" s="516"/>
      <c r="K22" s="517"/>
      <c r="L22" s="483"/>
      <c r="M22" s="518">
        <f t="shared" si="0"/>
        <v>0</v>
      </c>
      <c r="N22" s="519"/>
      <c r="O22" s="518">
        <f t="shared" si="1"/>
        <v>0</v>
      </c>
      <c r="P22" s="737">
        <f t="shared" si="2"/>
        <v>0</v>
      </c>
      <c r="Q22" s="353">
        <v>-508580</v>
      </c>
      <c r="R22" s="109"/>
      <c r="S22" s="53"/>
      <c r="T22" s="53"/>
      <c r="U22" s="53"/>
      <c r="V22" s="19"/>
      <c r="W22" s="19"/>
      <c r="X22" s="19"/>
      <c r="Y22" s="19"/>
      <c r="Z22" s="19"/>
      <c r="AA22" s="19"/>
      <c r="AB22" s="19"/>
      <c r="AC22" s="71"/>
      <c r="AD22" s="71"/>
      <c r="AE22" s="71"/>
      <c r="AF22" s="71"/>
      <c r="AG22" s="71"/>
    </row>
    <row r="23" spans="1:35" s="361" customFormat="1" ht="39" hidden="1" customHeight="1" thickTop="1" thickBot="1" x14ac:dyDescent="0.4">
      <c r="A23" s="678">
        <v>9</v>
      </c>
      <c r="B23" s="661"/>
      <c r="C23" s="456" t="s">
        <v>2</v>
      </c>
      <c r="D23" s="691" t="s">
        <v>14</v>
      </c>
      <c r="E23" s="718" t="s">
        <v>61</v>
      </c>
      <c r="F23" s="66" t="s">
        <v>13</v>
      </c>
      <c r="G23" s="9"/>
      <c r="H23" s="497"/>
      <c r="I23" s="511"/>
      <c r="J23" s="506"/>
      <c r="K23" s="479"/>
      <c r="L23" s="479"/>
      <c r="M23" s="513">
        <f t="shared" si="0"/>
        <v>0</v>
      </c>
      <c r="N23" s="514"/>
      <c r="O23" s="513">
        <f t="shared" si="1"/>
        <v>0</v>
      </c>
      <c r="P23" s="736">
        <f t="shared" si="2"/>
        <v>0</v>
      </c>
      <c r="Q23" s="105">
        <v>-3636288</v>
      </c>
      <c r="R23" s="109"/>
      <c r="S23" s="53"/>
      <c r="T23" s="53"/>
      <c r="U23" s="53"/>
      <c r="V23" s="19"/>
      <c r="W23" s="19"/>
      <c r="X23" s="19"/>
      <c r="Y23" s="19"/>
      <c r="Z23" s="19"/>
      <c r="AA23" s="19"/>
      <c r="AB23" s="19"/>
    </row>
    <row r="24" spans="1:35" s="373" customFormat="1" ht="18" customHeight="1" thickTop="1" x14ac:dyDescent="0.35">
      <c r="A24" s="672">
        <v>1</v>
      </c>
      <c r="B24" s="662"/>
      <c r="C24" s="163" t="s">
        <v>2</v>
      </c>
      <c r="D24" s="507" t="s">
        <v>153</v>
      </c>
      <c r="E24" s="719" t="s">
        <v>154</v>
      </c>
      <c r="F24" s="49" t="s">
        <v>16</v>
      </c>
      <c r="G24" s="459"/>
      <c r="H24" s="504"/>
      <c r="I24" s="522">
        <v>71300</v>
      </c>
      <c r="J24" s="521"/>
      <c r="K24" s="522"/>
      <c r="L24" s="479">
        <v>632500</v>
      </c>
      <c r="M24" s="523"/>
      <c r="N24" s="524"/>
      <c r="O24" s="552">
        <f>I24+L24</f>
        <v>703800</v>
      </c>
      <c r="P24" s="738">
        <f t="shared" si="2"/>
        <v>703800</v>
      </c>
      <c r="Q24" s="407">
        <f>L24</f>
        <v>632500</v>
      </c>
      <c r="R24" s="109"/>
      <c r="S24" s="53"/>
      <c r="T24" s="53"/>
      <c r="U24" s="53"/>
      <c r="V24" s="19"/>
      <c r="W24" s="19"/>
      <c r="X24" s="19"/>
      <c r="Y24" s="19"/>
      <c r="Z24" s="19"/>
      <c r="AA24" s="19"/>
      <c r="AB24" s="19"/>
      <c r="AC24" s="372"/>
      <c r="AD24" s="372"/>
      <c r="AE24" s="372"/>
      <c r="AF24" s="372"/>
      <c r="AG24" s="372"/>
    </row>
    <row r="25" spans="1:35" s="373" customFormat="1" ht="18" customHeight="1" x14ac:dyDescent="0.35">
      <c r="A25" s="673"/>
      <c r="B25" s="659"/>
      <c r="C25" s="151" t="s">
        <v>2</v>
      </c>
      <c r="D25" s="508"/>
      <c r="E25" s="720"/>
      <c r="F25" s="66" t="s">
        <v>16</v>
      </c>
      <c r="G25" s="198">
        <v>1846110</v>
      </c>
      <c r="H25" s="497"/>
      <c r="I25" s="478"/>
      <c r="J25" s="506"/>
      <c r="K25" s="525"/>
      <c r="L25" s="478"/>
      <c r="M25" s="513"/>
      <c r="N25" s="514"/>
      <c r="O25" s="753"/>
      <c r="P25" s="739">
        <f t="shared" si="2"/>
        <v>0</v>
      </c>
      <c r="Q25" s="369">
        <f>I25</f>
        <v>0</v>
      </c>
      <c r="R25" s="109"/>
      <c r="S25" s="53"/>
      <c r="T25" s="53"/>
      <c r="U25" s="53"/>
      <c r="V25" s="19"/>
      <c r="W25" s="19"/>
      <c r="X25" s="19"/>
      <c r="Y25" s="19"/>
      <c r="Z25" s="19"/>
      <c r="AA25" s="19"/>
      <c r="AB25" s="19"/>
      <c r="AC25" s="372"/>
      <c r="AD25" s="372"/>
      <c r="AE25" s="372"/>
      <c r="AF25" s="372"/>
      <c r="AG25" s="372"/>
    </row>
    <row r="26" spans="1:35" s="373" customFormat="1" ht="18" customHeight="1" x14ac:dyDescent="0.35">
      <c r="A26" s="673"/>
      <c r="B26" s="659"/>
      <c r="C26" s="151" t="s">
        <v>2</v>
      </c>
      <c r="D26" s="508"/>
      <c r="E26" s="721"/>
      <c r="F26" s="66" t="s">
        <v>16</v>
      </c>
      <c r="G26" s="198">
        <v>4075366</v>
      </c>
      <c r="H26" s="497"/>
      <c r="I26" s="478"/>
      <c r="J26" s="506"/>
      <c r="K26" s="525"/>
      <c r="L26" s="478"/>
      <c r="M26" s="513"/>
      <c r="N26" s="514"/>
      <c r="O26" s="753"/>
      <c r="P26" s="739">
        <f t="shared" si="2"/>
        <v>0</v>
      </c>
      <c r="Q26" s="369">
        <f>I26</f>
        <v>0</v>
      </c>
      <c r="R26" s="109"/>
      <c r="S26" s="53"/>
      <c r="T26" s="53"/>
      <c r="U26" s="53"/>
      <c r="V26" s="19"/>
      <c r="W26" s="19"/>
      <c r="X26" s="19"/>
      <c r="Y26" s="19"/>
      <c r="Z26" s="19"/>
      <c r="AA26" s="19"/>
      <c r="AB26" s="19"/>
      <c r="AC26" s="372"/>
      <c r="AD26" s="372"/>
      <c r="AE26" s="372"/>
      <c r="AF26" s="372"/>
      <c r="AG26" s="372"/>
    </row>
    <row r="27" spans="1:35" s="373" customFormat="1" ht="18" hidden="1" customHeight="1" thickBot="1" x14ac:dyDescent="0.4">
      <c r="A27" s="673"/>
      <c r="B27" s="659"/>
      <c r="C27" s="151" t="s">
        <v>2</v>
      </c>
      <c r="D27" s="508"/>
      <c r="E27" s="716"/>
      <c r="F27" s="66" t="s">
        <v>16</v>
      </c>
      <c r="G27" s="198"/>
      <c r="H27" s="497"/>
      <c r="I27" s="478"/>
      <c r="J27" s="506"/>
      <c r="K27" s="526"/>
      <c r="L27" s="478"/>
      <c r="M27" s="513"/>
      <c r="N27" s="514"/>
      <c r="O27" s="753"/>
      <c r="P27" s="739">
        <f>N27+O27</f>
        <v>0</v>
      </c>
      <c r="Q27" s="369">
        <f>I27</f>
        <v>0</v>
      </c>
      <c r="R27" s="109"/>
      <c r="S27" s="53"/>
      <c r="T27" s="53"/>
      <c r="U27" s="53"/>
      <c r="V27" s="19"/>
      <c r="W27" s="19"/>
      <c r="X27" s="19"/>
      <c r="Y27" s="19"/>
      <c r="Z27" s="19"/>
      <c r="AA27" s="19"/>
      <c r="AB27" s="19"/>
      <c r="AC27" s="372"/>
      <c r="AD27" s="372"/>
      <c r="AE27" s="372"/>
      <c r="AF27" s="372"/>
      <c r="AG27" s="372"/>
    </row>
    <row r="28" spans="1:35" s="34" customFormat="1" ht="18" hidden="1" customHeight="1" thickBot="1" x14ac:dyDescent="0.4">
      <c r="A28" s="674"/>
      <c r="B28" s="663"/>
      <c r="C28" s="19"/>
      <c r="D28" s="508"/>
      <c r="E28" s="716"/>
      <c r="F28" s="19"/>
      <c r="G28" s="67"/>
      <c r="H28" s="500"/>
      <c r="I28" s="527"/>
      <c r="J28" s="528"/>
      <c r="K28" s="517"/>
      <c r="L28" s="482"/>
      <c r="M28" s="518"/>
      <c r="N28" s="519"/>
      <c r="O28" s="753"/>
      <c r="P28" s="740">
        <f>N28+O28</f>
        <v>0</v>
      </c>
      <c r="Q28" s="110"/>
      <c r="R28" s="109"/>
      <c r="S28" s="53"/>
      <c r="T28" s="5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5" s="34" customFormat="1" ht="18" customHeight="1" x14ac:dyDescent="0.35">
      <c r="A29" s="674"/>
      <c r="B29" s="663"/>
      <c r="C29" s="19"/>
      <c r="D29" s="692"/>
      <c r="E29" s="722"/>
      <c r="F29" s="19"/>
      <c r="G29" s="69"/>
      <c r="H29" s="501"/>
      <c r="I29" s="529"/>
      <c r="J29" s="529"/>
      <c r="K29" s="485"/>
      <c r="L29" s="484"/>
      <c r="M29" s="485"/>
      <c r="N29" s="485"/>
      <c r="O29" s="754"/>
      <c r="P29" s="741"/>
      <c r="Q29" s="477"/>
      <c r="R29" s="109"/>
      <c r="S29" s="53"/>
      <c r="T29" s="53"/>
      <c r="U29" s="53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5" ht="18" hidden="1" customHeight="1" thickTop="1" x14ac:dyDescent="0.35">
      <c r="A30" s="672"/>
      <c r="B30" s="662"/>
      <c r="C30" s="163" t="s">
        <v>2</v>
      </c>
      <c r="D30" s="693" t="s">
        <v>43</v>
      </c>
      <c r="E30" s="723" t="s">
        <v>83</v>
      </c>
      <c r="F30" s="49" t="s">
        <v>20</v>
      </c>
      <c r="G30" s="459">
        <v>466572</v>
      </c>
      <c r="H30" s="499"/>
      <c r="I30" s="520"/>
      <c r="J30" s="521"/>
      <c r="K30" s="522"/>
      <c r="L30" s="480"/>
      <c r="M30" s="523">
        <f t="shared" si="0"/>
        <v>0</v>
      </c>
      <c r="N30" s="524">
        <f>G30+K30</f>
        <v>466572</v>
      </c>
      <c r="O30" s="523">
        <f t="shared" si="1"/>
        <v>0</v>
      </c>
      <c r="P30" s="742">
        <f t="shared" si="2"/>
        <v>466572</v>
      </c>
      <c r="Q30" s="81"/>
      <c r="R30" s="109"/>
    </row>
    <row r="31" spans="1:35" s="33" customFormat="1" ht="18" hidden="1" customHeight="1" thickTop="1" thickBot="1" x14ac:dyDescent="0.4">
      <c r="A31" s="679"/>
      <c r="B31" s="664"/>
      <c r="C31" s="312" t="s">
        <v>2</v>
      </c>
      <c r="D31" s="694" t="s">
        <v>66</v>
      </c>
      <c r="E31" s="724" t="s">
        <v>67</v>
      </c>
      <c r="F31" s="144" t="s">
        <v>20</v>
      </c>
      <c r="G31" s="461"/>
      <c r="H31" s="502"/>
      <c r="I31" s="530"/>
      <c r="J31" s="531"/>
      <c r="K31" s="532"/>
      <c r="L31" s="533"/>
      <c r="M31" s="534">
        <f t="shared" si="0"/>
        <v>0</v>
      </c>
      <c r="N31" s="535">
        <f>G31+K31</f>
        <v>0</v>
      </c>
      <c r="O31" s="534">
        <f t="shared" si="1"/>
        <v>0</v>
      </c>
      <c r="P31" s="743">
        <f t="shared" si="2"/>
        <v>0</v>
      </c>
      <c r="Q31" s="121"/>
      <c r="R31" s="109"/>
      <c r="S31" s="53"/>
      <c r="T31" s="53"/>
      <c r="U31" s="53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35"/>
      <c r="AI31" s="35"/>
    </row>
    <row r="32" spans="1:35" s="171" customFormat="1" ht="18" hidden="1" customHeight="1" thickTop="1" thickBot="1" x14ac:dyDescent="0.4">
      <c r="A32" s="680"/>
      <c r="B32" s="665"/>
      <c r="C32" s="462" t="s">
        <v>9</v>
      </c>
      <c r="D32" s="695" t="s">
        <v>21</v>
      </c>
      <c r="E32" s="725"/>
      <c r="F32" s="177" t="s">
        <v>20</v>
      </c>
      <c r="G32" s="463"/>
      <c r="H32" s="503"/>
      <c r="I32" s="536"/>
      <c r="J32" s="537"/>
      <c r="K32" s="538"/>
      <c r="L32" s="539"/>
      <c r="M32" s="540">
        <f t="shared" si="0"/>
        <v>0</v>
      </c>
      <c r="N32" s="541">
        <f>G32+K32</f>
        <v>0</v>
      </c>
      <c r="O32" s="755">
        <f t="shared" si="1"/>
        <v>0</v>
      </c>
      <c r="P32" s="744">
        <f t="shared" si="2"/>
        <v>0</v>
      </c>
      <c r="Q32" s="176"/>
      <c r="R32" s="109"/>
      <c r="S32" s="53"/>
      <c r="T32" s="53"/>
      <c r="U32" s="53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77"/>
      <c r="AI32" s="177"/>
    </row>
    <row r="33" spans="1:36" s="451" customFormat="1" ht="18" customHeight="1" x14ac:dyDescent="0.35">
      <c r="A33" s="673"/>
      <c r="B33" s="659"/>
      <c r="C33" s="151"/>
      <c r="D33" s="696"/>
      <c r="E33" s="726" t="s">
        <v>157</v>
      </c>
      <c r="F33" s="66"/>
      <c r="G33" s="8"/>
      <c r="H33" s="630">
        <f>I33+L33</f>
        <v>49412199.450000003</v>
      </c>
      <c r="I33" s="631">
        <f>I15-I16</f>
        <v>42678700</v>
      </c>
      <c r="J33" s="632"/>
      <c r="K33" s="633"/>
      <c r="L33" s="634">
        <f>L15-L16</f>
        <v>6733499.4500000002</v>
      </c>
      <c r="M33" s="635"/>
      <c r="N33" s="636"/>
      <c r="O33" s="756">
        <f>O15-O16</f>
        <v>49412199.450000003</v>
      </c>
      <c r="P33" s="745"/>
      <c r="Q33" s="588"/>
      <c r="R33" s="109"/>
      <c r="S33" s="53"/>
      <c r="T33" s="53"/>
      <c r="U33" s="53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6" s="449" customFormat="1" ht="18" customHeight="1" thickBot="1" x14ac:dyDescent="0.4">
      <c r="A34" s="674"/>
      <c r="B34" s="663"/>
      <c r="C34" s="330"/>
      <c r="D34" s="697"/>
      <c r="E34" s="727"/>
      <c r="F34" s="19"/>
      <c r="G34" s="118"/>
      <c r="H34" s="559"/>
      <c r="I34" s="543"/>
      <c r="J34" s="495"/>
      <c r="K34" s="544"/>
      <c r="L34" s="545"/>
      <c r="M34" s="546"/>
      <c r="N34" s="547"/>
      <c r="O34" s="757"/>
      <c r="P34" s="746"/>
      <c r="Q34" s="589"/>
      <c r="R34" s="109"/>
      <c r="S34" s="53"/>
      <c r="T34" s="53"/>
      <c r="U34" s="53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6" s="26" customFormat="1" ht="27.75" customHeight="1" thickTop="1" thickBot="1" x14ac:dyDescent="0.4">
      <c r="A35" s="681"/>
      <c r="B35" s="666" t="e">
        <f>B37+B40+#REF!+#REF!+#REF!</f>
        <v>#REF!</v>
      </c>
      <c r="C35" s="584"/>
      <c r="D35" s="698" t="s">
        <v>140</v>
      </c>
      <c r="E35" s="728" t="s">
        <v>159</v>
      </c>
      <c r="F35" s="706"/>
      <c r="G35" s="586" t="e">
        <f>G37+G40+#REF!+#REF!+#REF!</f>
        <v>#REF!</v>
      </c>
      <c r="H35" s="587">
        <v>25855000</v>
      </c>
      <c r="I35" s="595">
        <v>14250000</v>
      </c>
      <c r="J35" s="596"/>
      <c r="K35" s="596"/>
      <c r="L35" s="596">
        <v>11605000</v>
      </c>
      <c r="M35" s="596"/>
      <c r="N35" s="596"/>
      <c r="O35" s="758">
        <f>I35+L35</f>
        <v>25855000</v>
      </c>
      <c r="P35" s="747">
        <f t="shared" si="2"/>
        <v>25855000</v>
      </c>
      <c r="Q35" s="590" t="e">
        <f>SUM(Q37+Q40++#REF!+#REF!+#REF!)</f>
        <v>#REF!</v>
      </c>
      <c r="R35" s="111"/>
      <c r="S35" s="55"/>
      <c r="T35" s="55"/>
      <c r="U35" s="5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6" s="581" customFormat="1" ht="30.75" customHeight="1" thickTop="1" thickBot="1" x14ac:dyDescent="0.4">
      <c r="A36" s="682"/>
      <c r="B36" s="667"/>
      <c r="C36" s="572"/>
      <c r="D36" s="699"/>
      <c r="E36" s="729" t="s">
        <v>143</v>
      </c>
      <c r="F36" s="573"/>
      <c r="G36" s="574"/>
      <c r="H36" s="575"/>
      <c r="I36" s="576"/>
      <c r="J36" s="576"/>
      <c r="K36" s="576"/>
      <c r="L36" s="626">
        <f>L37+L38</f>
        <v>1495000</v>
      </c>
      <c r="M36" s="626"/>
      <c r="N36" s="626"/>
      <c r="O36" s="627">
        <f>I36+L36</f>
        <v>1495000</v>
      </c>
      <c r="P36" s="579"/>
      <c r="Q36" s="591"/>
      <c r="R36" s="55"/>
      <c r="S36" s="55"/>
      <c r="T36" s="55"/>
      <c r="U36" s="5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580"/>
    </row>
    <row r="37" spans="1:36" s="13" customFormat="1" ht="29.25" customHeight="1" thickTop="1" x14ac:dyDescent="0.25">
      <c r="A37" s="683">
        <v>1</v>
      </c>
      <c r="B37" s="668">
        <v>1</v>
      </c>
      <c r="C37" s="465"/>
      <c r="D37" s="700" t="s">
        <v>135</v>
      </c>
      <c r="E37" s="730" t="s">
        <v>160</v>
      </c>
      <c r="F37" s="707"/>
      <c r="G37" s="510">
        <f>G38+G39</f>
        <v>0</v>
      </c>
      <c r="H37" s="510"/>
      <c r="I37" s="548"/>
      <c r="J37" s="549"/>
      <c r="K37" s="550"/>
      <c r="L37" s="551">
        <v>1495000</v>
      </c>
      <c r="M37" s="552">
        <f t="shared" si="0"/>
        <v>1495000</v>
      </c>
      <c r="N37" s="553">
        <f t="shared" ref="N37:N43" si="3">G37+K37</f>
        <v>0</v>
      </c>
      <c r="O37" s="570">
        <f t="shared" si="1"/>
        <v>1495000</v>
      </c>
      <c r="P37" s="569">
        <f t="shared" si="2"/>
        <v>1495000</v>
      </c>
      <c r="Q37" s="21"/>
      <c r="R37" s="111"/>
      <c r="S37" s="53"/>
      <c r="T37" s="55"/>
      <c r="U37" s="5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6" s="34" customFormat="1" ht="15.75" customHeight="1" thickBot="1" x14ac:dyDescent="0.3">
      <c r="A38" s="677"/>
      <c r="B38" s="659"/>
      <c r="C38" s="151" t="s">
        <v>2</v>
      </c>
      <c r="D38" s="701"/>
      <c r="E38" s="731"/>
      <c r="F38" s="659"/>
      <c r="G38" s="9"/>
      <c r="H38" s="9"/>
      <c r="I38" s="512"/>
      <c r="J38" s="513"/>
      <c r="K38" s="512"/>
      <c r="L38" s="478"/>
      <c r="M38" s="554"/>
      <c r="N38" s="555"/>
      <c r="O38" s="554"/>
      <c r="P38" s="735">
        <f t="shared" si="2"/>
        <v>0</v>
      </c>
      <c r="Q38" s="10"/>
      <c r="R38" s="109"/>
      <c r="S38" s="55"/>
      <c r="T38" s="55"/>
      <c r="U38" s="53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6" s="35" customFormat="1" ht="26.25" hidden="1" customHeight="1" thickBot="1" x14ac:dyDescent="0.3">
      <c r="A39" s="679"/>
      <c r="B39" s="664"/>
      <c r="C39" s="312" t="s">
        <v>9</v>
      </c>
      <c r="D39" s="702"/>
      <c r="E39" s="732"/>
      <c r="F39" s="144" t="s">
        <v>24</v>
      </c>
      <c r="G39" s="8"/>
      <c r="H39" s="198"/>
      <c r="I39" s="9"/>
      <c r="J39" s="10"/>
      <c r="K39" s="205"/>
      <c r="L39" s="70"/>
      <c r="M39" s="28">
        <f t="shared" si="0"/>
        <v>0</v>
      </c>
      <c r="N39" s="125">
        <f t="shared" si="3"/>
        <v>0</v>
      </c>
      <c r="O39" s="70">
        <f t="shared" si="1"/>
        <v>0</v>
      </c>
      <c r="P39" s="28">
        <f t="shared" si="2"/>
        <v>0</v>
      </c>
      <c r="Q39" s="28"/>
      <c r="R39" s="109"/>
      <c r="S39" s="53"/>
      <c r="T39" s="53"/>
      <c r="U39" s="53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6" s="37" customFormat="1" ht="25.5" customHeight="1" thickTop="1" thickBot="1" x14ac:dyDescent="0.35">
      <c r="A40" s="684"/>
      <c r="B40" s="669">
        <v>4</v>
      </c>
      <c r="C40" s="466"/>
      <c r="D40" s="703"/>
      <c r="E40" s="733" t="s">
        <v>158</v>
      </c>
      <c r="F40" s="38"/>
      <c r="G40" s="460" t="e">
        <f>SUM(#REF!)</f>
        <v>#REF!</v>
      </c>
      <c r="H40" s="643">
        <f>I40+L40</f>
        <v>24360000</v>
      </c>
      <c r="I40" s="644">
        <f>I35-I36</f>
        <v>14250000</v>
      </c>
      <c r="J40" s="645"/>
      <c r="K40" s="646"/>
      <c r="L40" s="647">
        <f>L35-L36</f>
        <v>10110000</v>
      </c>
      <c r="M40" s="645">
        <f t="shared" si="0"/>
        <v>10110000</v>
      </c>
      <c r="N40" s="586" t="e">
        <f t="shared" si="3"/>
        <v>#REF!</v>
      </c>
      <c r="O40" s="647">
        <f t="shared" si="1"/>
        <v>24360000</v>
      </c>
      <c r="P40" s="92" t="e">
        <f t="shared" si="2"/>
        <v>#REF!</v>
      </c>
      <c r="Q40" s="92" t="e">
        <f>SUM(#REF!)</f>
        <v>#REF!</v>
      </c>
      <c r="R40" s="111"/>
      <c r="S40" s="55"/>
      <c r="T40" s="55"/>
      <c r="U40" s="5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51"/>
      <c r="AI40" s="51"/>
    </row>
    <row r="41" spans="1:36" s="264" customFormat="1" ht="17.25" hidden="1" customHeight="1" thickTop="1" thickBot="1" x14ac:dyDescent="0.3">
      <c r="A41" s="309"/>
      <c r="B41" s="275"/>
      <c r="C41" s="312" t="s">
        <v>2</v>
      </c>
      <c r="D41" s="276"/>
      <c r="E41" s="327"/>
      <c r="F41" s="277" t="s">
        <v>25</v>
      </c>
      <c r="G41" s="265">
        <v>1777440</v>
      </c>
      <c r="H41" s="444"/>
      <c r="I41" s="266"/>
      <c r="J41" s="267"/>
      <c r="K41" s="265"/>
      <c r="L41" s="266"/>
      <c r="M41" s="267">
        <f t="shared" si="0"/>
        <v>0</v>
      </c>
      <c r="N41" s="265">
        <f t="shared" si="3"/>
        <v>1777440</v>
      </c>
      <c r="O41" s="266">
        <f>I41+L41</f>
        <v>0</v>
      </c>
      <c r="P41" s="267">
        <f t="shared" si="2"/>
        <v>1777440</v>
      </c>
      <c r="Q41" s="267"/>
      <c r="R41" s="328"/>
      <c r="S41" s="329"/>
      <c r="T41" s="329"/>
      <c r="U41" s="329"/>
    </row>
    <row r="42" spans="1:36" s="248" customFormat="1" ht="18" hidden="1" customHeight="1" x14ac:dyDescent="0.25">
      <c r="A42" s="307"/>
      <c r="B42" s="237"/>
      <c r="C42" s="163" t="s">
        <v>9</v>
      </c>
      <c r="D42" s="238"/>
      <c r="E42" s="325"/>
      <c r="F42" s="240" t="s">
        <v>25</v>
      </c>
      <c r="G42" s="241"/>
      <c r="H42" s="244"/>
      <c r="I42" s="242"/>
      <c r="J42" s="243"/>
      <c r="K42" s="241"/>
      <c r="L42" s="326"/>
      <c r="M42" s="243">
        <f t="shared" si="0"/>
        <v>0</v>
      </c>
      <c r="N42" s="241">
        <f t="shared" si="3"/>
        <v>0</v>
      </c>
      <c r="O42" s="326">
        <f>I42+L42</f>
        <v>0</v>
      </c>
      <c r="P42" s="243">
        <f t="shared" si="2"/>
        <v>0</v>
      </c>
      <c r="Q42" s="243"/>
      <c r="R42" s="245"/>
      <c r="S42" s="246"/>
      <c r="T42" s="246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</row>
    <row r="43" spans="1:36" s="248" customFormat="1" ht="18" hidden="1" customHeight="1" thickBot="1" x14ac:dyDescent="0.3">
      <c r="A43" s="309"/>
      <c r="B43" s="275"/>
      <c r="C43" s="312" t="s">
        <v>9</v>
      </c>
      <c r="D43" s="276"/>
      <c r="E43" s="263"/>
      <c r="F43" s="277" t="s">
        <v>25</v>
      </c>
      <c r="G43" s="265"/>
      <c r="H43" s="444"/>
      <c r="I43" s="266"/>
      <c r="J43" s="267"/>
      <c r="K43" s="265"/>
      <c r="L43" s="278"/>
      <c r="M43" s="267">
        <f t="shared" si="0"/>
        <v>0</v>
      </c>
      <c r="N43" s="265">
        <f t="shared" si="3"/>
        <v>0</v>
      </c>
      <c r="O43" s="278">
        <f>I43+L43</f>
        <v>0</v>
      </c>
      <c r="P43" s="267">
        <f t="shared" si="2"/>
        <v>0</v>
      </c>
      <c r="Q43" s="267"/>
      <c r="R43" s="245"/>
      <c r="S43" s="246"/>
      <c r="T43" s="246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</row>
    <row r="44" spans="1:36" ht="39.75" customHeight="1" thickTop="1" x14ac:dyDescent="0.2">
      <c r="A44" s="467"/>
      <c r="B44" s="34"/>
      <c r="C44" s="34"/>
      <c r="D44" s="34"/>
      <c r="E44" s="34" t="s">
        <v>163</v>
      </c>
      <c r="F44" s="34"/>
      <c r="G44" s="468"/>
      <c r="H44" s="468"/>
      <c r="I44" s="468"/>
      <c r="J44" s="468"/>
      <c r="K44" s="468"/>
      <c r="L44" s="468"/>
      <c r="M44" s="468"/>
      <c r="N44" s="468"/>
      <c r="O44" s="648">
        <f>O40+O33+O13</f>
        <v>133390848.5</v>
      </c>
      <c r="P44" s="178"/>
      <c r="Q44" s="178"/>
      <c r="R44" s="19"/>
    </row>
    <row r="45" spans="1:36" x14ac:dyDescent="0.2">
      <c r="A45" s="467"/>
      <c r="B45" s="34"/>
      <c r="C45" s="34"/>
      <c r="D45" s="34"/>
      <c r="E45" s="469"/>
      <c r="F45" s="34"/>
      <c r="G45" s="470"/>
      <c r="H45" s="470"/>
      <c r="I45" s="470"/>
      <c r="J45" s="468"/>
      <c r="K45" s="468"/>
      <c r="L45" s="468"/>
      <c r="M45" s="470"/>
      <c r="N45" s="468"/>
      <c r="O45" s="468"/>
      <c r="P45" s="114">
        <v>80000000</v>
      </c>
      <c r="Q45" s="179"/>
      <c r="R45" s="19"/>
    </row>
    <row r="46" spans="1:36" x14ac:dyDescent="0.2">
      <c r="G46" s="52"/>
      <c r="H46" s="52"/>
      <c r="I46" s="52"/>
      <c r="J46" s="52"/>
      <c r="M46" s="52"/>
      <c r="P46" s="114" t="e">
        <f>P45-#REF!</f>
        <v>#REF!</v>
      </c>
      <c r="Q46" s="114"/>
      <c r="R46" s="19"/>
    </row>
    <row r="47" spans="1:36" x14ac:dyDescent="0.2">
      <c r="E47" s="7">
        <v>111531.27</v>
      </c>
      <c r="G47" s="52"/>
      <c r="H47" s="52">
        <v>115</v>
      </c>
      <c r="I47" s="52">
        <f>E47*H47</f>
        <v>12826096.050000001</v>
      </c>
      <c r="M47" s="52"/>
      <c r="P47" s="114"/>
      <c r="Q47" s="180"/>
      <c r="R47" s="19"/>
    </row>
    <row r="48" spans="1:36" x14ac:dyDescent="0.2">
      <c r="E48" s="7">
        <v>8009.21</v>
      </c>
      <c r="H48" s="32">
        <v>115</v>
      </c>
      <c r="I48" s="52">
        <f>E48*H48</f>
        <v>921059.15</v>
      </c>
      <c r="M48" s="52"/>
      <c r="P48" s="114"/>
      <c r="Q48" s="180"/>
      <c r="R48" s="19"/>
    </row>
    <row r="49" spans="1:36" x14ac:dyDescent="0.2">
      <c r="I49" s="52">
        <f>SUM(I47:I48)</f>
        <v>13747155.200000001</v>
      </c>
      <c r="M49" s="52"/>
      <c r="P49" s="393" t="s">
        <v>88</v>
      </c>
      <c r="Q49" s="394" t="s">
        <v>89</v>
      </c>
      <c r="R49" s="19"/>
    </row>
    <row r="50" spans="1:36" ht="15" x14ac:dyDescent="0.25">
      <c r="E50" s="615">
        <v>2264.8000000000002</v>
      </c>
      <c r="H50" s="52">
        <v>115</v>
      </c>
      <c r="I50" s="52">
        <f>E50*H50</f>
        <v>260452.00000000003</v>
      </c>
      <c r="M50" s="52"/>
      <c r="P50" s="114"/>
      <c r="Q50" s="114"/>
      <c r="R50" s="53"/>
    </row>
    <row r="51" spans="1:36" ht="15.75" thickBot="1" x14ac:dyDescent="0.3">
      <c r="E51" s="615">
        <v>2768</v>
      </c>
      <c r="H51" s="52">
        <v>115</v>
      </c>
      <c r="I51" s="52">
        <f>E51*H51</f>
        <v>318320</v>
      </c>
      <c r="M51" s="52"/>
      <c r="O51" s="302"/>
      <c r="P51" s="395"/>
      <c r="Q51" s="395"/>
      <c r="R51" s="396"/>
    </row>
    <row r="52" spans="1:36" s="53" customFormat="1" ht="14.25" thickTop="1" thickBot="1" x14ac:dyDescent="0.25">
      <c r="A52" s="103"/>
      <c r="B52" s="7"/>
      <c r="C52" s="7"/>
      <c r="D52" s="7"/>
      <c r="E52" s="7"/>
      <c r="F52" s="7"/>
      <c r="G52" s="32"/>
      <c r="H52" s="52"/>
      <c r="I52" s="52">
        <f>SUM(I50:I51)</f>
        <v>578772</v>
      </c>
      <c r="J52" s="32"/>
      <c r="K52" s="32"/>
      <c r="L52" s="32"/>
      <c r="M52" s="52"/>
      <c r="N52" s="52"/>
      <c r="O52" s="32"/>
      <c r="P52" s="114"/>
      <c r="Q52" s="397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34"/>
      <c r="AI52" s="34"/>
      <c r="AJ52" s="7"/>
    </row>
    <row r="53" spans="1:36" s="53" customFormat="1" ht="15.75" thickTop="1" x14ac:dyDescent="0.25">
      <c r="A53" s="103"/>
      <c r="B53" s="7"/>
      <c r="C53" s="7"/>
      <c r="D53" s="7"/>
      <c r="E53" s="615">
        <v>5500</v>
      </c>
      <c r="F53" s="7"/>
      <c r="G53" s="32"/>
      <c r="H53" s="52">
        <v>115</v>
      </c>
      <c r="I53" s="52">
        <f>E53*H53</f>
        <v>632500</v>
      </c>
      <c r="J53" s="32"/>
      <c r="K53" s="32"/>
      <c r="L53" s="32"/>
      <c r="M53" s="52"/>
      <c r="N53" s="32"/>
      <c r="O53" s="32"/>
      <c r="P53" s="114"/>
      <c r="Q53" s="393">
        <f>SUM(Q50:Q52)</f>
        <v>0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34"/>
      <c r="AI53" s="34"/>
      <c r="AJ53" s="7"/>
    </row>
    <row r="54" spans="1:36" s="53" customFormat="1" ht="15.75" thickBot="1" x14ac:dyDescent="0.25">
      <c r="A54" s="103"/>
      <c r="B54" s="7"/>
      <c r="C54" s="7"/>
      <c r="D54" s="7"/>
      <c r="E54" s="624">
        <v>620</v>
      </c>
      <c r="F54" s="7"/>
      <c r="G54" s="32"/>
      <c r="H54" s="52">
        <v>115</v>
      </c>
      <c r="I54" s="52">
        <f>E54*H54</f>
        <v>71300</v>
      </c>
      <c r="J54" s="32"/>
      <c r="K54" s="32"/>
      <c r="L54" s="32"/>
      <c r="M54" s="52"/>
      <c r="N54" s="32"/>
      <c r="O54" s="32"/>
      <c r="P54" s="114"/>
      <c r="Q54" s="180"/>
      <c r="R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4"/>
      <c r="AI54" s="34"/>
      <c r="AJ54" s="7"/>
    </row>
    <row r="55" spans="1:36" s="53" customFormat="1" x14ac:dyDescent="0.2">
      <c r="A55" s="103"/>
      <c r="B55" s="7"/>
      <c r="C55" s="7"/>
      <c r="D55" s="7"/>
      <c r="E55" s="7"/>
      <c r="F55" s="7"/>
      <c r="G55" s="32"/>
      <c r="H55" s="52"/>
      <c r="I55" s="52">
        <f>SUM(I53:I54)</f>
        <v>703800</v>
      </c>
      <c r="J55" s="32"/>
      <c r="K55" s="32"/>
      <c r="L55" s="32"/>
      <c r="M55" s="52"/>
      <c r="N55" s="32"/>
      <c r="O55" s="32"/>
      <c r="P55" s="114"/>
      <c r="Q55" s="180"/>
      <c r="R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34"/>
      <c r="AI55" s="34"/>
      <c r="AJ55" s="7"/>
    </row>
    <row r="56" spans="1:36" s="53" customFormat="1" x14ac:dyDescent="0.2">
      <c r="A56" s="103"/>
      <c r="B56" s="7"/>
      <c r="C56" s="7"/>
      <c r="D56" s="7"/>
      <c r="E56" s="7"/>
      <c r="F56" s="7"/>
      <c r="G56" s="32"/>
      <c r="H56" s="52"/>
      <c r="I56" s="52"/>
      <c r="J56" s="32"/>
      <c r="K56" s="32"/>
      <c r="L56" s="32"/>
      <c r="M56" s="138"/>
      <c r="N56" s="32"/>
      <c r="O56" s="32"/>
      <c r="P56" s="114"/>
      <c r="Q56" s="180"/>
      <c r="R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34"/>
      <c r="AI56" s="34"/>
      <c r="AJ56" s="7"/>
    </row>
    <row r="57" spans="1:36" s="53" customFormat="1" x14ac:dyDescent="0.2">
      <c r="A57" s="103"/>
      <c r="B57" s="7"/>
      <c r="C57" s="7"/>
      <c r="D57" s="7"/>
      <c r="E57" s="7">
        <v>13000</v>
      </c>
      <c r="F57" s="7"/>
      <c r="G57" s="32"/>
      <c r="H57" s="52">
        <v>115</v>
      </c>
      <c r="I57" s="52">
        <f>E57*H57</f>
        <v>1495000</v>
      </c>
      <c r="J57" s="32"/>
      <c r="K57" s="32"/>
      <c r="L57" s="32"/>
      <c r="M57" s="32"/>
      <c r="N57" s="32"/>
      <c r="O57" s="32"/>
      <c r="P57" s="114"/>
      <c r="Q57" s="180"/>
      <c r="R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34"/>
      <c r="AI57" s="34"/>
      <c r="AJ57" s="7"/>
    </row>
    <row r="58" spans="1:36" s="53" customFormat="1" x14ac:dyDescent="0.2">
      <c r="A58" s="103"/>
      <c r="B58" s="7"/>
      <c r="C58" s="7"/>
      <c r="D58" s="7"/>
      <c r="E58" s="7"/>
      <c r="F58" s="7"/>
      <c r="G58" s="32"/>
      <c r="H58" s="52"/>
      <c r="I58" s="52"/>
      <c r="J58" s="32"/>
      <c r="K58" s="32"/>
      <c r="L58" s="32"/>
      <c r="M58" s="32"/>
      <c r="N58" s="32"/>
      <c r="O58" s="32"/>
      <c r="P58" s="114"/>
      <c r="Q58" s="180"/>
      <c r="R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34"/>
      <c r="AI58" s="34"/>
      <c r="AJ58" s="7"/>
    </row>
    <row r="59" spans="1:36" s="53" customFormat="1" x14ac:dyDescent="0.2">
      <c r="A59" s="103"/>
      <c r="B59" s="7"/>
      <c r="C59" s="7"/>
      <c r="D59" s="7"/>
      <c r="E59" s="7"/>
      <c r="F59" s="7"/>
      <c r="G59" s="32"/>
      <c r="H59" s="32"/>
      <c r="I59" s="32"/>
      <c r="J59" s="32"/>
      <c r="K59" s="32"/>
      <c r="L59" s="32"/>
      <c r="M59" s="32"/>
      <c r="N59" s="32"/>
      <c r="O59" s="32"/>
      <c r="P59" s="114"/>
      <c r="Q59" s="180"/>
      <c r="R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34"/>
      <c r="AI59" s="34"/>
      <c r="AJ59" s="7"/>
    </row>
    <row r="60" spans="1:36" s="53" customFormat="1" x14ac:dyDescent="0.2">
      <c r="A60" s="103"/>
      <c r="B60" s="7"/>
      <c r="C60" s="7"/>
      <c r="D60" s="7"/>
      <c r="E60" s="7"/>
      <c r="F60" s="7"/>
      <c r="G60" s="32"/>
      <c r="H60" s="32"/>
      <c r="I60" s="32"/>
      <c r="J60" s="32"/>
      <c r="K60" s="32"/>
      <c r="L60" s="32"/>
      <c r="M60" s="32"/>
      <c r="N60" s="32"/>
      <c r="O60" s="32"/>
      <c r="P60" s="114"/>
      <c r="Q60" s="180"/>
      <c r="R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34"/>
      <c r="AI60" s="34"/>
      <c r="AJ60" s="7"/>
    </row>
    <row r="61" spans="1:36" s="53" customFormat="1" x14ac:dyDescent="0.2">
      <c r="A61" s="103"/>
      <c r="B61" s="7"/>
      <c r="C61" s="7"/>
      <c r="D61" s="7"/>
      <c r="E61" s="7"/>
      <c r="F61" s="7"/>
      <c r="G61" s="32"/>
      <c r="H61" s="32"/>
      <c r="I61" s="32"/>
      <c r="J61" s="32"/>
      <c r="K61" s="32"/>
      <c r="L61" s="32"/>
      <c r="M61" s="32"/>
      <c r="N61" s="32"/>
      <c r="O61" s="52" t="e">
        <f>#REF!-#REF!</f>
        <v>#REF!</v>
      </c>
      <c r="P61" s="114"/>
      <c r="Q61" s="180"/>
      <c r="R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34"/>
      <c r="AI61" s="34"/>
      <c r="AJ61" s="7"/>
    </row>
    <row r="62" spans="1:36" s="53" customFormat="1" x14ac:dyDescent="0.2">
      <c r="A62" s="103"/>
      <c r="B62" s="7"/>
      <c r="C62" s="7"/>
      <c r="D62" s="7"/>
      <c r="E62" s="7"/>
      <c r="F62" s="7"/>
      <c r="G62" s="32"/>
      <c r="H62" s="32"/>
      <c r="I62" s="32"/>
      <c r="J62" s="32"/>
      <c r="K62" s="32"/>
      <c r="L62" s="32"/>
      <c r="M62" s="32"/>
      <c r="N62" s="32"/>
      <c r="O62" s="32"/>
      <c r="P62" s="114"/>
      <c r="Q62" s="180"/>
      <c r="R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34"/>
      <c r="AI62" s="34"/>
      <c r="AJ62" s="7"/>
    </row>
    <row r="63" spans="1:36" s="53" customFormat="1" x14ac:dyDescent="0.2">
      <c r="A63" s="103"/>
      <c r="B63" s="7"/>
      <c r="C63" s="7"/>
      <c r="D63" s="7"/>
      <c r="E63" s="7"/>
      <c r="F63" s="7"/>
      <c r="G63" s="32"/>
      <c r="H63" s="32"/>
      <c r="I63" s="32"/>
      <c r="J63" s="32"/>
      <c r="K63" s="32"/>
      <c r="L63" s="32"/>
      <c r="M63" s="32"/>
      <c r="N63" s="32"/>
      <c r="O63" s="32"/>
      <c r="P63" s="114"/>
      <c r="Q63" s="180"/>
      <c r="R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34"/>
      <c r="AI63" s="34"/>
      <c r="AJ63" s="7"/>
    </row>
    <row r="64" spans="1:36" s="53" customFormat="1" x14ac:dyDescent="0.2">
      <c r="A64" s="103"/>
      <c r="B64" s="7"/>
      <c r="C64" s="7"/>
      <c r="D64" s="7"/>
      <c r="E64" s="7"/>
      <c r="F64" s="7"/>
      <c r="G64" s="32"/>
      <c r="H64" s="32"/>
      <c r="I64" s="32"/>
      <c r="J64" s="32"/>
      <c r="K64" s="32"/>
      <c r="L64" s="32"/>
      <c r="M64" s="32"/>
      <c r="N64" s="32"/>
      <c r="O64" s="32"/>
      <c r="P64" s="114"/>
      <c r="Q64" s="180"/>
      <c r="R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34"/>
      <c r="AI64" s="34"/>
      <c r="AJ64" s="7"/>
    </row>
    <row r="65" spans="1:36" s="53" customFormat="1" x14ac:dyDescent="0.2">
      <c r="A65" s="103"/>
      <c r="B65" s="7"/>
      <c r="C65" s="7"/>
      <c r="D65" s="7"/>
      <c r="E65" s="7"/>
      <c r="F65" s="7"/>
      <c r="G65" s="32"/>
      <c r="H65" s="32"/>
      <c r="I65" s="32"/>
      <c r="J65" s="32"/>
      <c r="K65" s="32"/>
      <c r="L65" s="32"/>
      <c r="M65" s="32"/>
      <c r="N65" s="32"/>
      <c r="O65" s="32"/>
      <c r="P65" s="114"/>
      <c r="Q65" s="180"/>
      <c r="R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34"/>
      <c r="AI65" s="34"/>
      <c r="AJ65" s="7"/>
    </row>
    <row r="66" spans="1:36" s="53" customFormat="1" x14ac:dyDescent="0.2">
      <c r="A66" s="103"/>
      <c r="B66" s="7"/>
      <c r="C66" s="7"/>
      <c r="D66" s="7"/>
      <c r="E66" s="7"/>
      <c r="F66" s="7"/>
      <c r="G66" s="32"/>
      <c r="H66" s="32"/>
      <c r="I66" s="32"/>
      <c r="J66" s="32"/>
      <c r="K66" s="32"/>
      <c r="L66" s="32"/>
      <c r="M66" s="32"/>
      <c r="N66" s="32"/>
      <c r="O66" s="32"/>
      <c r="P66" s="180"/>
      <c r="Q66" s="180"/>
      <c r="R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34"/>
      <c r="AI66" s="34"/>
      <c r="AJ66" s="7"/>
    </row>
    <row r="67" spans="1:36" s="53" customFormat="1" x14ac:dyDescent="0.2">
      <c r="A67" s="103"/>
      <c r="B67" s="7"/>
      <c r="C67" s="7"/>
      <c r="D67" s="7"/>
      <c r="E67" s="7"/>
      <c r="F67" s="7"/>
      <c r="G67" s="32"/>
      <c r="H67" s="32"/>
      <c r="I67" s="32"/>
      <c r="J67" s="32"/>
      <c r="K67" s="32"/>
      <c r="L67" s="32"/>
      <c r="M67" s="32"/>
      <c r="N67" s="32"/>
      <c r="O67" s="32"/>
      <c r="P67" s="180"/>
      <c r="Q67" s="180"/>
      <c r="R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34"/>
      <c r="AI67" s="34"/>
      <c r="AJ67" s="7"/>
    </row>
    <row r="68" spans="1:36" s="53" customFormat="1" x14ac:dyDescent="0.2">
      <c r="A68" s="103"/>
      <c r="B68" s="7"/>
      <c r="C68" s="7"/>
      <c r="D68" s="7"/>
      <c r="E68" s="7"/>
      <c r="F68" s="7"/>
      <c r="G68" s="32"/>
      <c r="H68" s="32"/>
      <c r="I68" s="32"/>
      <c r="J68" s="32"/>
      <c r="K68" s="32"/>
      <c r="L68" s="32"/>
      <c r="M68" s="32"/>
      <c r="N68" s="32"/>
      <c r="O68" s="32">
        <v>71169483.329999998</v>
      </c>
      <c r="P68" s="180"/>
      <c r="Q68" s="180"/>
      <c r="R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34"/>
      <c r="AI68" s="34"/>
      <c r="AJ68" s="7"/>
    </row>
    <row r="69" spans="1:36" s="53" customFormat="1" x14ac:dyDescent="0.2">
      <c r="A69" s="103"/>
      <c r="B69" s="7"/>
      <c r="C69" s="7"/>
      <c r="D69" s="7"/>
      <c r="E69" s="7"/>
      <c r="F69" s="7"/>
      <c r="G69" s="32"/>
      <c r="H69" s="32"/>
      <c r="I69" s="32"/>
      <c r="J69" s="32"/>
      <c r="K69" s="32"/>
      <c r="L69" s="32"/>
      <c r="M69" s="32"/>
      <c r="N69" s="32"/>
      <c r="O69" s="32">
        <v>8699596.6600000001</v>
      </c>
      <c r="P69" s="180"/>
      <c r="Q69" s="180"/>
      <c r="R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34"/>
      <c r="AI69" s="34"/>
      <c r="AJ69" s="7"/>
    </row>
    <row r="70" spans="1:36" s="53" customFormat="1" x14ac:dyDescent="0.2">
      <c r="A70" s="103"/>
      <c r="B70" s="7"/>
      <c r="C70" s="7"/>
      <c r="D70" s="7"/>
      <c r="E70" s="7"/>
      <c r="F70" s="7"/>
      <c r="G70" s="32"/>
      <c r="H70" s="32"/>
      <c r="I70" s="32"/>
      <c r="J70" s="32"/>
      <c r="K70" s="32"/>
      <c r="L70" s="32"/>
      <c r="M70" s="32"/>
      <c r="N70" s="32"/>
      <c r="O70" s="32">
        <f>SUM(O68:O69)</f>
        <v>79869079.989999995</v>
      </c>
      <c r="P70" s="180"/>
      <c r="Q70" s="180"/>
      <c r="R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34"/>
      <c r="AI70" s="34"/>
      <c r="AJ70" s="7"/>
    </row>
    <row r="71" spans="1:36" s="53" customFormat="1" x14ac:dyDescent="0.2">
      <c r="A71" s="103"/>
      <c r="B71" s="7"/>
      <c r="C71" s="7"/>
      <c r="D71" s="7"/>
      <c r="E71" s="7"/>
      <c r="F71" s="7"/>
      <c r="G71" s="32"/>
      <c r="H71" s="32"/>
      <c r="I71" s="32"/>
      <c r="J71" s="32"/>
      <c r="K71" s="32"/>
      <c r="L71" s="32"/>
      <c r="M71" s="32"/>
      <c r="N71" s="32"/>
      <c r="O71" s="32"/>
      <c r="P71" s="180"/>
      <c r="Q71" s="180"/>
      <c r="R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34"/>
      <c r="AI71" s="34"/>
      <c r="AJ71" s="7"/>
    </row>
    <row r="72" spans="1:36" s="53" customFormat="1" x14ac:dyDescent="0.2">
      <c r="A72" s="103"/>
      <c r="B72" s="7"/>
      <c r="C72" s="7"/>
      <c r="D72" s="7"/>
      <c r="E72" s="7"/>
      <c r="F72" s="7"/>
      <c r="G72" s="32"/>
      <c r="H72" s="32"/>
      <c r="I72" s="32"/>
      <c r="J72" s="32"/>
      <c r="K72" s="32"/>
      <c r="L72" s="32"/>
      <c r="M72" s="32"/>
      <c r="N72" s="32"/>
      <c r="O72" s="32"/>
      <c r="P72" s="180"/>
      <c r="Q72" s="180"/>
      <c r="R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34"/>
      <c r="AI72" s="34"/>
      <c r="AJ72" s="7"/>
    </row>
    <row r="73" spans="1:36" s="53" customFormat="1" x14ac:dyDescent="0.2">
      <c r="A73" s="103"/>
      <c r="B73" s="7"/>
      <c r="C73" s="7"/>
      <c r="D73" s="7"/>
      <c r="E73" s="7"/>
      <c r="F73" s="7"/>
      <c r="G73" s="32"/>
      <c r="H73" s="32"/>
      <c r="I73" s="32"/>
      <c r="J73" s="32"/>
      <c r="K73" s="32"/>
      <c r="L73" s="32"/>
      <c r="M73" s="32"/>
      <c r="N73" s="32"/>
      <c r="O73" s="32"/>
      <c r="P73" s="180"/>
      <c r="Q73" s="180"/>
      <c r="R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34"/>
      <c r="AI73" s="34"/>
      <c r="AJ73" s="7"/>
    </row>
    <row r="74" spans="1:36" s="53" customFormat="1" x14ac:dyDescent="0.2">
      <c r="A74" s="103"/>
      <c r="B74" s="7"/>
      <c r="C74" s="7"/>
      <c r="D74" s="7"/>
      <c r="E74" s="7"/>
      <c r="F74" s="7"/>
      <c r="G74" s="32"/>
      <c r="H74" s="32"/>
      <c r="I74" s="32"/>
      <c r="J74" s="32"/>
      <c r="K74" s="32"/>
      <c r="L74" s="32"/>
      <c r="M74" s="32"/>
      <c r="N74" s="32"/>
      <c r="O74" s="32"/>
      <c r="P74" s="180"/>
      <c r="Q74" s="180"/>
      <c r="R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34"/>
      <c r="AI74" s="34"/>
      <c r="AJ74" s="7"/>
    </row>
    <row r="75" spans="1:36" s="53" customFormat="1" x14ac:dyDescent="0.2">
      <c r="A75" s="103"/>
      <c r="B75" s="7"/>
      <c r="C75" s="7"/>
      <c r="D75" s="7"/>
      <c r="E75" s="7"/>
      <c r="F75" s="7"/>
      <c r="G75" s="32"/>
      <c r="H75" s="32"/>
      <c r="I75" s="32"/>
      <c r="J75" s="32"/>
      <c r="K75" s="32"/>
      <c r="L75" s="32"/>
      <c r="M75" s="32"/>
      <c r="N75" s="32"/>
      <c r="O75" s="32"/>
      <c r="P75" s="180"/>
      <c r="Q75" s="180"/>
      <c r="R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34"/>
      <c r="AI75" s="34"/>
      <c r="AJ75" s="7"/>
    </row>
    <row r="76" spans="1:36" s="53" customFormat="1" x14ac:dyDescent="0.2">
      <c r="A76" s="103"/>
      <c r="B76" s="7"/>
      <c r="C76" s="7"/>
      <c r="D76" s="7"/>
      <c r="E76" s="7"/>
      <c r="F76" s="7"/>
      <c r="G76" s="32"/>
      <c r="H76" s="32"/>
      <c r="I76" s="32"/>
      <c r="J76" s="32"/>
      <c r="K76" s="32"/>
      <c r="L76" s="32"/>
      <c r="M76" s="32"/>
      <c r="N76" s="32"/>
      <c r="O76" s="32"/>
      <c r="P76" s="180"/>
      <c r="Q76" s="180"/>
      <c r="R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34"/>
      <c r="AI76" s="34"/>
      <c r="AJ76" s="7"/>
    </row>
    <row r="77" spans="1:36" s="53" customFormat="1" x14ac:dyDescent="0.2">
      <c r="A77" s="103"/>
      <c r="B77" s="7"/>
      <c r="C77" s="7"/>
      <c r="D77" s="7"/>
      <c r="E77" s="7"/>
      <c r="F77" s="7"/>
      <c r="G77" s="32"/>
      <c r="H77" s="32"/>
      <c r="I77" s="32"/>
      <c r="J77" s="32"/>
      <c r="K77" s="32"/>
      <c r="L77" s="32"/>
      <c r="M77" s="32"/>
      <c r="N77" s="32"/>
      <c r="O77" s="32"/>
      <c r="P77" s="180"/>
      <c r="Q77" s="180"/>
      <c r="R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34"/>
      <c r="AI77" s="34"/>
      <c r="AJ77" s="7"/>
    </row>
    <row r="78" spans="1:36" s="53" customFormat="1" x14ac:dyDescent="0.2">
      <c r="A78" s="103"/>
      <c r="B78" s="7"/>
      <c r="C78" s="7"/>
      <c r="D78" s="7"/>
      <c r="E78" s="7"/>
      <c r="F78" s="7"/>
      <c r="G78" s="32"/>
      <c r="H78" s="32"/>
      <c r="I78" s="32"/>
      <c r="J78" s="32"/>
      <c r="K78" s="32"/>
      <c r="L78" s="32"/>
      <c r="M78" s="32"/>
      <c r="N78" s="32"/>
      <c r="O78" s="32"/>
      <c r="P78" s="180"/>
      <c r="Q78" s="180"/>
      <c r="R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34"/>
      <c r="AI78" s="34"/>
      <c r="AJ78" s="7"/>
    </row>
    <row r="79" spans="1:36" s="53" customFormat="1" x14ac:dyDescent="0.2">
      <c r="A79" s="103"/>
      <c r="B79" s="7"/>
      <c r="C79" s="7"/>
      <c r="D79" s="7"/>
      <c r="E79" s="7"/>
      <c r="F79" s="7"/>
      <c r="G79" s="32"/>
      <c r="H79" s="32"/>
      <c r="I79" s="32"/>
      <c r="J79" s="32"/>
      <c r="K79" s="32"/>
      <c r="L79" s="32"/>
      <c r="M79" s="32"/>
      <c r="N79" s="32"/>
      <c r="O79" s="32"/>
      <c r="P79" s="180"/>
      <c r="Q79" s="180"/>
      <c r="R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34"/>
      <c r="AI79" s="34"/>
      <c r="AJ79" s="7"/>
    </row>
    <row r="80" spans="1:36" s="53" customFormat="1" x14ac:dyDescent="0.2">
      <c r="A80" s="103"/>
      <c r="B80" s="7"/>
      <c r="C80" s="7"/>
      <c r="D80" s="7"/>
      <c r="E80" s="7"/>
      <c r="F80" s="7"/>
      <c r="G80" s="32"/>
      <c r="H80" s="32"/>
      <c r="I80" s="32"/>
      <c r="J80" s="32"/>
      <c r="K80" s="32"/>
      <c r="L80" s="32"/>
      <c r="M80" s="32"/>
      <c r="N80" s="32"/>
      <c r="O80" s="32"/>
      <c r="P80" s="180"/>
      <c r="Q80" s="180"/>
      <c r="R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34"/>
      <c r="AI80" s="34"/>
      <c r="AJ80" s="7"/>
    </row>
    <row r="81" spans="1:36" s="53" customFormat="1" x14ac:dyDescent="0.2">
      <c r="A81" s="103"/>
      <c r="B81" s="7"/>
      <c r="C81" s="7"/>
      <c r="D81" s="7"/>
      <c r="E81" s="7"/>
      <c r="F81" s="7"/>
      <c r="G81" s="32"/>
      <c r="H81" s="32"/>
      <c r="I81" s="32"/>
      <c r="J81" s="32"/>
      <c r="K81" s="32"/>
      <c r="L81" s="32"/>
      <c r="M81" s="32"/>
      <c r="N81" s="32"/>
      <c r="O81" s="32"/>
      <c r="P81" s="180"/>
      <c r="Q81" s="180"/>
      <c r="R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34"/>
      <c r="AI81" s="34"/>
      <c r="AJ81" s="7"/>
    </row>
    <row r="82" spans="1:36" s="53" customFormat="1" x14ac:dyDescent="0.2">
      <c r="A82" s="103"/>
      <c r="B82" s="7"/>
      <c r="C82" s="7"/>
      <c r="D82" s="7"/>
      <c r="E82" s="7"/>
      <c r="F82" s="7"/>
      <c r="G82" s="32"/>
      <c r="H82" s="32"/>
      <c r="I82" s="32"/>
      <c r="J82" s="32"/>
      <c r="K82" s="32"/>
      <c r="L82" s="32"/>
      <c r="M82" s="32"/>
      <c r="N82" s="32"/>
      <c r="O82" s="32"/>
      <c r="P82" s="180"/>
      <c r="Q82" s="180"/>
      <c r="R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34"/>
      <c r="AI82" s="34"/>
      <c r="AJ82" s="7"/>
    </row>
    <row r="83" spans="1:36" s="53" customFormat="1" x14ac:dyDescent="0.2">
      <c r="A83" s="103"/>
      <c r="B83" s="7"/>
      <c r="C83" s="7"/>
      <c r="D83" s="7"/>
      <c r="E83" s="7"/>
      <c r="F83" s="7"/>
      <c r="G83" s="32"/>
      <c r="H83" s="32"/>
      <c r="I83" s="32"/>
      <c r="J83" s="32"/>
      <c r="K83" s="32"/>
      <c r="L83" s="32"/>
      <c r="M83" s="32"/>
      <c r="N83" s="32"/>
      <c r="O83" s="32"/>
      <c r="P83" s="180"/>
      <c r="Q83" s="180"/>
      <c r="R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34"/>
      <c r="AI83" s="34"/>
      <c r="AJ83" s="7"/>
    </row>
    <row r="84" spans="1:36" s="53" customFormat="1" x14ac:dyDescent="0.2">
      <c r="A84" s="103"/>
      <c r="B84" s="7"/>
      <c r="C84" s="7"/>
      <c r="D84" s="7"/>
      <c r="E84" s="7"/>
      <c r="F84" s="7"/>
      <c r="G84" s="32"/>
      <c r="H84" s="32"/>
      <c r="I84" s="32"/>
      <c r="J84" s="32"/>
      <c r="K84" s="32"/>
      <c r="L84" s="32"/>
      <c r="M84" s="32"/>
      <c r="N84" s="32"/>
      <c r="O84" s="32"/>
      <c r="P84" s="180"/>
      <c r="Q84" s="180"/>
      <c r="R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34"/>
      <c r="AI84" s="34"/>
      <c r="AJ84" s="7"/>
    </row>
    <row r="85" spans="1:36" s="53" customFormat="1" x14ac:dyDescent="0.2">
      <c r="A85" s="103"/>
      <c r="B85" s="7"/>
      <c r="C85" s="7"/>
      <c r="D85" s="7"/>
      <c r="E85" s="7"/>
      <c r="F85" s="7"/>
      <c r="G85" s="32"/>
      <c r="H85" s="32"/>
      <c r="I85" s="32"/>
      <c r="J85" s="32"/>
      <c r="K85" s="32"/>
      <c r="L85" s="32"/>
      <c r="M85" s="32"/>
      <c r="N85" s="32"/>
      <c r="O85" s="32"/>
      <c r="P85" s="180"/>
      <c r="Q85" s="180"/>
      <c r="R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34"/>
      <c r="AI85" s="34"/>
      <c r="AJ85" s="7"/>
    </row>
    <row r="86" spans="1:36" s="53" customFormat="1" x14ac:dyDescent="0.2">
      <c r="A86" s="103"/>
      <c r="B86" s="7"/>
      <c r="C86" s="7"/>
      <c r="D86" s="7"/>
      <c r="E86" s="7"/>
      <c r="F86" s="7"/>
      <c r="G86" s="32"/>
      <c r="H86" s="32"/>
      <c r="I86" s="32"/>
      <c r="J86" s="32"/>
      <c r="K86" s="32"/>
      <c r="L86" s="32"/>
      <c r="M86" s="32"/>
      <c r="N86" s="32"/>
      <c r="O86" s="32"/>
      <c r="P86" s="180"/>
      <c r="Q86" s="180"/>
      <c r="R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34"/>
      <c r="AI86" s="34"/>
      <c r="AJ86" s="7"/>
    </row>
    <row r="87" spans="1:36" s="53" customFormat="1" x14ac:dyDescent="0.2">
      <c r="A87" s="103"/>
      <c r="B87" s="7"/>
      <c r="C87" s="7"/>
      <c r="D87" s="7"/>
      <c r="E87" s="7"/>
      <c r="F87" s="7"/>
      <c r="G87" s="32"/>
      <c r="H87" s="32"/>
      <c r="I87" s="32"/>
      <c r="J87" s="32"/>
      <c r="K87" s="32"/>
      <c r="L87" s="32"/>
      <c r="M87" s="32"/>
      <c r="N87" s="32"/>
      <c r="O87" s="32"/>
      <c r="P87" s="180"/>
      <c r="Q87" s="180"/>
      <c r="R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34"/>
      <c r="AI87" s="34"/>
      <c r="AJ87" s="7"/>
    </row>
    <row r="88" spans="1:36" s="53" customFormat="1" x14ac:dyDescent="0.2">
      <c r="A88" s="103"/>
      <c r="B88" s="7"/>
      <c r="C88" s="7"/>
      <c r="D88" s="7"/>
      <c r="E88" s="7"/>
      <c r="F88" s="7"/>
      <c r="G88" s="32"/>
      <c r="H88" s="32"/>
      <c r="I88" s="32"/>
      <c r="J88" s="32"/>
      <c r="K88" s="32"/>
      <c r="L88" s="32"/>
      <c r="M88" s="32"/>
      <c r="N88" s="32"/>
      <c r="O88" s="32"/>
      <c r="P88" s="180"/>
      <c r="Q88" s="180"/>
      <c r="R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34"/>
      <c r="AI88" s="34"/>
      <c r="AJ88" s="7"/>
    </row>
    <row r="89" spans="1:36" s="53" customFormat="1" x14ac:dyDescent="0.2">
      <c r="A89" s="103"/>
      <c r="B89" s="7"/>
      <c r="C89" s="7"/>
      <c r="D89" s="7"/>
      <c r="E89" s="7"/>
      <c r="F89" s="7"/>
      <c r="G89" s="32"/>
      <c r="H89" s="32"/>
      <c r="I89" s="32"/>
      <c r="J89" s="32"/>
      <c r="K89" s="32"/>
      <c r="L89" s="32"/>
      <c r="M89" s="32"/>
      <c r="N89" s="32"/>
      <c r="O89" s="32"/>
      <c r="P89" s="180"/>
      <c r="Q89" s="180"/>
      <c r="R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34"/>
      <c r="AI89" s="34"/>
      <c r="AJ89" s="7"/>
    </row>
    <row r="90" spans="1:36" s="53" customFormat="1" x14ac:dyDescent="0.2">
      <c r="A90" s="103"/>
      <c r="B90" s="7"/>
      <c r="C90" s="7"/>
      <c r="D90" s="7"/>
      <c r="E90" s="7"/>
      <c r="F90" s="7"/>
      <c r="G90" s="32"/>
      <c r="H90" s="32"/>
      <c r="I90" s="32"/>
      <c r="J90" s="32"/>
      <c r="K90" s="32"/>
      <c r="L90" s="32"/>
      <c r="M90" s="32"/>
      <c r="N90" s="32"/>
      <c r="O90" s="32"/>
      <c r="P90" s="180"/>
      <c r="Q90" s="180"/>
      <c r="R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34"/>
      <c r="AI90" s="34"/>
      <c r="AJ90" s="7"/>
    </row>
    <row r="91" spans="1:36" s="53" customFormat="1" x14ac:dyDescent="0.2">
      <c r="A91" s="103"/>
      <c r="B91" s="7"/>
      <c r="C91" s="7"/>
      <c r="D91" s="7"/>
      <c r="E91" s="7"/>
      <c r="F91" s="7"/>
      <c r="G91" s="32"/>
      <c r="H91" s="32"/>
      <c r="I91" s="32"/>
      <c r="J91" s="32"/>
      <c r="K91" s="32"/>
      <c r="L91" s="32"/>
      <c r="M91" s="32"/>
      <c r="N91" s="32"/>
      <c r="O91" s="32"/>
      <c r="P91" s="180"/>
      <c r="Q91" s="180"/>
      <c r="R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34"/>
      <c r="AI91" s="34"/>
      <c r="AJ91" s="7"/>
    </row>
    <row r="92" spans="1:36" s="53" customFormat="1" x14ac:dyDescent="0.2">
      <c r="A92" s="103"/>
      <c r="B92" s="7"/>
      <c r="C92" s="7"/>
      <c r="D92" s="7"/>
      <c r="E92" s="7"/>
      <c r="F92" s="7"/>
      <c r="G92" s="32"/>
      <c r="H92" s="32"/>
      <c r="I92" s="32"/>
      <c r="J92" s="32"/>
      <c r="K92" s="32"/>
      <c r="L92" s="32"/>
      <c r="M92" s="32"/>
      <c r="N92" s="32"/>
      <c r="O92" s="32"/>
      <c r="P92" s="180"/>
      <c r="Q92" s="180"/>
      <c r="R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34"/>
      <c r="AI92" s="34"/>
      <c r="AJ92" s="7"/>
    </row>
    <row r="93" spans="1:36" s="53" customFormat="1" x14ac:dyDescent="0.2">
      <c r="A93" s="103"/>
      <c r="B93" s="7"/>
      <c r="C93" s="7"/>
      <c r="D93" s="7"/>
      <c r="E93" s="7"/>
      <c r="F93" s="7"/>
      <c r="G93" s="32"/>
      <c r="H93" s="32"/>
      <c r="I93" s="32"/>
      <c r="J93" s="32"/>
      <c r="K93" s="32"/>
      <c r="L93" s="32"/>
      <c r="M93" s="32"/>
      <c r="N93" s="32"/>
      <c r="O93" s="32"/>
      <c r="P93" s="180"/>
      <c r="Q93" s="180"/>
      <c r="R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34"/>
      <c r="AI93" s="34"/>
      <c r="AJ93" s="7"/>
    </row>
    <row r="94" spans="1:36" s="53" customFormat="1" x14ac:dyDescent="0.2">
      <c r="A94" s="103"/>
      <c r="B94" s="7"/>
      <c r="C94" s="7"/>
      <c r="D94" s="7"/>
      <c r="E94" s="7"/>
      <c r="F94" s="7"/>
      <c r="G94" s="32"/>
      <c r="H94" s="32"/>
      <c r="I94" s="32"/>
      <c r="J94" s="32"/>
      <c r="K94" s="32"/>
      <c r="L94" s="32"/>
      <c r="M94" s="32"/>
      <c r="N94" s="32"/>
      <c r="O94" s="32"/>
      <c r="P94" s="180"/>
      <c r="Q94" s="180"/>
      <c r="R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34"/>
      <c r="AI94" s="34"/>
      <c r="AJ94" s="7"/>
    </row>
    <row r="95" spans="1:36" s="53" customFormat="1" x14ac:dyDescent="0.2">
      <c r="A95" s="103"/>
      <c r="B95" s="7"/>
      <c r="C95" s="7"/>
      <c r="D95" s="7"/>
      <c r="E95" s="7"/>
      <c r="F95" s="7"/>
      <c r="G95" s="32"/>
      <c r="H95" s="32"/>
      <c r="I95" s="32"/>
      <c r="J95" s="32"/>
      <c r="K95" s="32"/>
      <c r="L95" s="32"/>
      <c r="M95" s="32"/>
      <c r="N95" s="32"/>
      <c r="O95" s="32"/>
      <c r="P95" s="180"/>
      <c r="Q95" s="180"/>
      <c r="R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34"/>
      <c r="AI95" s="34"/>
      <c r="AJ95" s="7"/>
    </row>
    <row r="96" spans="1:36" s="53" customFormat="1" x14ac:dyDescent="0.2">
      <c r="A96" s="103"/>
      <c r="B96" s="7"/>
      <c r="C96" s="7"/>
      <c r="D96" s="7"/>
      <c r="E96" s="7"/>
      <c r="F96" s="7"/>
      <c r="G96" s="32"/>
      <c r="H96" s="32"/>
      <c r="I96" s="32"/>
      <c r="J96" s="32"/>
      <c r="K96" s="32"/>
      <c r="L96" s="32"/>
      <c r="M96" s="32"/>
      <c r="N96" s="32"/>
      <c r="O96" s="32"/>
      <c r="P96" s="180"/>
      <c r="Q96" s="180"/>
      <c r="R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34"/>
      <c r="AI96" s="34"/>
      <c r="AJ96" s="7"/>
    </row>
    <row r="97" spans="1:36" s="53" customFormat="1" x14ac:dyDescent="0.2">
      <c r="A97" s="103"/>
      <c r="B97" s="7"/>
      <c r="C97" s="7"/>
      <c r="D97" s="7"/>
      <c r="E97" s="7"/>
      <c r="F97" s="7"/>
      <c r="G97" s="32"/>
      <c r="H97" s="32"/>
      <c r="I97" s="32"/>
      <c r="J97" s="32"/>
      <c r="K97" s="32"/>
      <c r="L97" s="32"/>
      <c r="M97" s="32"/>
      <c r="N97" s="32"/>
      <c r="O97" s="32"/>
      <c r="P97" s="180"/>
      <c r="Q97" s="180"/>
      <c r="R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34"/>
      <c r="AI97" s="34"/>
      <c r="AJ97" s="7"/>
    </row>
    <row r="98" spans="1:36" s="53" customFormat="1" x14ac:dyDescent="0.2">
      <c r="A98" s="103"/>
      <c r="B98" s="7"/>
      <c r="C98" s="7"/>
      <c r="D98" s="7"/>
      <c r="E98" s="7"/>
      <c r="F98" s="7"/>
      <c r="G98" s="32"/>
      <c r="H98" s="32"/>
      <c r="I98" s="32"/>
      <c r="J98" s="32"/>
      <c r="K98" s="32"/>
      <c r="L98" s="32"/>
      <c r="M98" s="32"/>
      <c r="N98" s="32"/>
      <c r="O98" s="32"/>
      <c r="P98" s="180"/>
      <c r="Q98" s="180"/>
      <c r="R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34"/>
      <c r="AI98" s="34"/>
      <c r="AJ98" s="7"/>
    </row>
    <row r="99" spans="1:36" s="53" customFormat="1" x14ac:dyDescent="0.2">
      <c r="A99" s="103"/>
      <c r="B99" s="7"/>
      <c r="C99" s="7"/>
      <c r="D99" s="7"/>
      <c r="E99" s="7"/>
      <c r="F99" s="7"/>
      <c r="G99" s="32"/>
      <c r="H99" s="32"/>
      <c r="I99" s="32"/>
      <c r="J99" s="32"/>
      <c r="K99" s="32"/>
      <c r="L99" s="32"/>
      <c r="M99" s="32"/>
      <c r="N99" s="32"/>
      <c r="O99" s="32"/>
      <c r="P99" s="180"/>
      <c r="Q99" s="180"/>
      <c r="R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34"/>
      <c r="AI99" s="34"/>
      <c r="AJ99" s="7"/>
    </row>
    <row r="100" spans="1:36" s="53" customFormat="1" x14ac:dyDescent="0.2">
      <c r="A100" s="103"/>
      <c r="B100" s="7"/>
      <c r="C100" s="7"/>
      <c r="D100" s="7"/>
      <c r="E100" s="7"/>
      <c r="F100" s="7"/>
      <c r="G100" s="32"/>
      <c r="H100" s="32"/>
      <c r="I100" s="32"/>
      <c r="J100" s="32"/>
      <c r="K100" s="32"/>
      <c r="L100" s="32"/>
      <c r="M100" s="32"/>
      <c r="N100" s="32"/>
      <c r="O100" s="32"/>
      <c r="P100" s="180"/>
      <c r="Q100" s="180"/>
      <c r="R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34"/>
      <c r="AI100" s="34"/>
      <c r="AJ100" s="7"/>
    </row>
    <row r="101" spans="1:36" s="53" customFormat="1" x14ac:dyDescent="0.2">
      <c r="A101" s="103"/>
      <c r="B101" s="7"/>
      <c r="C101" s="7"/>
      <c r="D101" s="7"/>
      <c r="E101" s="7"/>
      <c r="F101" s="7"/>
      <c r="G101" s="32"/>
      <c r="H101" s="32"/>
      <c r="I101" s="32"/>
      <c r="J101" s="32"/>
      <c r="K101" s="32"/>
      <c r="L101" s="32"/>
      <c r="M101" s="32"/>
      <c r="N101" s="32"/>
      <c r="O101" s="32"/>
      <c r="P101" s="180"/>
      <c r="Q101" s="180"/>
      <c r="R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34"/>
      <c r="AI101" s="34"/>
      <c r="AJ101" s="7"/>
    </row>
    <row r="102" spans="1:36" s="53" customFormat="1" x14ac:dyDescent="0.2">
      <c r="A102" s="103"/>
      <c r="B102" s="7"/>
      <c r="C102" s="7"/>
      <c r="D102" s="7"/>
      <c r="E102" s="7"/>
      <c r="F102" s="7"/>
      <c r="G102" s="32"/>
      <c r="H102" s="32"/>
      <c r="I102" s="32"/>
      <c r="J102" s="32"/>
      <c r="K102" s="32"/>
      <c r="L102" s="32"/>
      <c r="M102" s="32"/>
      <c r="N102" s="32"/>
      <c r="O102" s="32"/>
      <c r="P102" s="180"/>
      <c r="Q102" s="180"/>
      <c r="R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34"/>
      <c r="AI102" s="34"/>
      <c r="AJ102" s="7"/>
    </row>
    <row r="103" spans="1:36" s="53" customFormat="1" x14ac:dyDescent="0.2">
      <c r="A103" s="103"/>
      <c r="B103" s="7"/>
      <c r="C103" s="7"/>
      <c r="D103" s="7"/>
      <c r="E103" s="7"/>
      <c r="F103" s="7"/>
      <c r="G103" s="32"/>
      <c r="H103" s="32"/>
      <c r="I103" s="32"/>
      <c r="J103" s="32"/>
      <c r="K103" s="32"/>
      <c r="L103" s="32"/>
      <c r="M103" s="32"/>
      <c r="N103" s="32"/>
      <c r="O103" s="32"/>
      <c r="P103" s="180"/>
      <c r="Q103" s="180"/>
      <c r="R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34"/>
      <c r="AI103" s="34"/>
      <c r="AJ103" s="7"/>
    </row>
    <row r="104" spans="1:36" s="53" customFormat="1" x14ac:dyDescent="0.2">
      <c r="A104" s="103"/>
      <c r="B104" s="7"/>
      <c r="C104" s="7"/>
      <c r="D104" s="7"/>
      <c r="E104" s="7"/>
      <c r="F104" s="7"/>
      <c r="G104" s="32"/>
      <c r="H104" s="32"/>
      <c r="I104" s="32"/>
      <c r="J104" s="32"/>
      <c r="K104" s="32"/>
      <c r="L104" s="32"/>
      <c r="M104" s="32"/>
      <c r="N104" s="32"/>
      <c r="O104" s="32"/>
      <c r="P104" s="180"/>
      <c r="Q104" s="180"/>
      <c r="R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34"/>
      <c r="AI104" s="34"/>
      <c r="AJ104" s="7"/>
    </row>
    <row r="105" spans="1:36" s="53" customFormat="1" x14ac:dyDescent="0.2">
      <c r="A105" s="103"/>
      <c r="B105" s="7"/>
      <c r="C105" s="7"/>
      <c r="D105" s="7"/>
      <c r="E105" s="7"/>
      <c r="F105" s="7"/>
      <c r="G105" s="32"/>
      <c r="H105" s="32"/>
      <c r="I105" s="32"/>
      <c r="J105" s="32"/>
      <c r="K105" s="32"/>
      <c r="L105" s="32"/>
      <c r="M105" s="32"/>
      <c r="N105" s="32"/>
      <c r="O105" s="32"/>
      <c r="P105" s="180"/>
      <c r="Q105" s="180"/>
      <c r="R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34"/>
      <c r="AI105" s="34"/>
      <c r="AJ105" s="7"/>
    </row>
    <row r="106" spans="1:36" s="53" customFormat="1" x14ac:dyDescent="0.2">
      <c r="A106" s="103"/>
      <c r="B106" s="7"/>
      <c r="C106" s="7"/>
      <c r="D106" s="7"/>
      <c r="E106" s="7"/>
      <c r="F106" s="7"/>
      <c r="G106" s="32"/>
      <c r="H106" s="32"/>
      <c r="I106" s="32"/>
      <c r="J106" s="32"/>
      <c r="K106" s="32"/>
      <c r="L106" s="32"/>
      <c r="M106" s="32"/>
      <c r="N106" s="32"/>
      <c r="O106" s="32"/>
      <c r="P106" s="180"/>
      <c r="Q106" s="180"/>
      <c r="R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34"/>
      <c r="AI106" s="34"/>
      <c r="AJ106" s="7"/>
    </row>
    <row r="107" spans="1:36" s="53" customFormat="1" x14ac:dyDescent="0.2">
      <c r="A107" s="103"/>
      <c r="B107" s="7"/>
      <c r="C107" s="7"/>
      <c r="D107" s="7"/>
      <c r="E107" s="7"/>
      <c r="F107" s="7"/>
      <c r="G107" s="32"/>
      <c r="H107" s="32"/>
      <c r="I107" s="32"/>
      <c r="J107" s="32"/>
      <c r="K107" s="32"/>
      <c r="L107" s="32"/>
      <c r="M107" s="32"/>
      <c r="N107" s="32"/>
      <c r="O107" s="32"/>
      <c r="P107" s="180"/>
      <c r="Q107" s="180"/>
      <c r="R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34"/>
      <c r="AI107" s="34"/>
      <c r="AJ107" s="7"/>
    </row>
    <row r="108" spans="1:36" s="53" customFormat="1" x14ac:dyDescent="0.2">
      <c r="A108" s="103"/>
      <c r="B108" s="7"/>
      <c r="C108" s="7"/>
      <c r="D108" s="7"/>
      <c r="E108" s="7"/>
      <c r="F108" s="7"/>
      <c r="G108" s="32"/>
      <c r="H108" s="32"/>
      <c r="I108" s="32"/>
      <c r="J108" s="32"/>
      <c r="K108" s="32"/>
      <c r="L108" s="32"/>
      <c r="M108" s="32"/>
      <c r="N108" s="32"/>
      <c r="O108" s="32"/>
      <c r="P108" s="180"/>
      <c r="Q108" s="180"/>
      <c r="R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34"/>
      <c r="AI108" s="34"/>
      <c r="AJ108" s="7"/>
    </row>
    <row r="109" spans="1:36" s="53" customFormat="1" x14ac:dyDescent="0.2">
      <c r="A109" s="103"/>
      <c r="B109" s="7"/>
      <c r="C109" s="7"/>
      <c r="D109" s="7"/>
      <c r="E109" s="7"/>
      <c r="F109" s="7"/>
      <c r="G109" s="32"/>
      <c r="H109" s="32"/>
      <c r="I109" s="32"/>
      <c r="J109" s="32"/>
      <c r="K109" s="32"/>
      <c r="L109" s="32"/>
      <c r="M109" s="32"/>
      <c r="N109" s="32"/>
      <c r="O109" s="32"/>
      <c r="P109" s="180"/>
      <c r="Q109" s="180"/>
      <c r="R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34"/>
      <c r="AI109" s="34"/>
      <c r="AJ109" s="7"/>
    </row>
    <row r="110" spans="1:36" s="53" customFormat="1" x14ac:dyDescent="0.2">
      <c r="A110" s="103"/>
      <c r="B110" s="7"/>
      <c r="C110" s="7"/>
      <c r="D110" s="7"/>
      <c r="E110" s="7"/>
      <c r="F110" s="7"/>
      <c r="G110" s="32"/>
      <c r="H110" s="32"/>
      <c r="I110" s="32"/>
      <c r="J110" s="32"/>
      <c r="K110" s="32"/>
      <c r="L110" s="32"/>
      <c r="M110" s="32"/>
      <c r="N110" s="32"/>
      <c r="O110" s="32"/>
      <c r="P110" s="180"/>
      <c r="Q110" s="180"/>
      <c r="R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34"/>
      <c r="AI110" s="34"/>
      <c r="AJ110" s="7"/>
    </row>
    <row r="111" spans="1:36" s="53" customFormat="1" x14ac:dyDescent="0.2">
      <c r="A111" s="103"/>
      <c r="B111" s="7"/>
      <c r="C111" s="7"/>
      <c r="D111" s="7"/>
      <c r="E111" s="7"/>
      <c r="F111" s="7"/>
      <c r="G111" s="32"/>
      <c r="H111" s="32"/>
      <c r="I111" s="32"/>
      <c r="J111" s="32"/>
      <c r="K111" s="32"/>
      <c r="L111" s="32"/>
      <c r="M111" s="32"/>
      <c r="N111" s="32"/>
      <c r="O111" s="32"/>
      <c r="P111" s="180"/>
      <c r="Q111" s="180"/>
      <c r="R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34"/>
      <c r="AI111" s="34"/>
      <c r="AJ111" s="7"/>
    </row>
    <row r="112" spans="1:36" s="53" customFormat="1" x14ac:dyDescent="0.2">
      <c r="A112" s="103"/>
      <c r="B112" s="7"/>
      <c r="C112" s="7"/>
      <c r="D112" s="7"/>
      <c r="E112" s="7"/>
      <c r="F112" s="7"/>
      <c r="G112" s="32"/>
      <c r="H112" s="32"/>
      <c r="I112" s="32"/>
      <c r="J112" s="32"/>
      <c r="K112" s="32"/>
      <c r="L112" s="32"/>
      <c r="M112" s="32"/>
      <c r="N112" s="32"/>
      <c r="O112" s="32"/>
      <c r="P112" s="180"/>
      <c r="Q112" s="180"/>
      <c r="R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34"/>
      <c r="AI112" s="34"/>
      <c r="AJ112" s="7"/>
    </row>
    <row r="113" spans="1:36" s="53" customFormat="1" x14ac:dyDescent="0.2">
      <c r="A113" s="103"/>
      <c r="B113" s="7"/>
      <c r="C113" s="7"/>
      <c r="D113" s="7"/>
      <c r="E113" s="7"/>
      <c r="F113" s="7"/>
      <c r="G113" s="32"/>
      <c r="H113" s="32"/>
      <c r="I113" s="32"/>
      <c r="J113" s="32"/>
      <c r="K113" s="32"/>
      <c r="L113" s="32"/>
      <c r="M113" s="32"/>
      <c r="N113" s="32"/>
      <c r="O113" s="32"/>
      <c r="P113" s="180"/>
      <c r="Q113" s="180"/>
      <c r="R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34"/>
      <c r="AI113" s="34"/>
      <c r="AJ113" s="7"/>
    </row>
    <row r="114" spans="1:36" s="53" customFormat="1" x14ac:dyDescent="0.2">
      <c r="A114" s="103"/>
      <c r="B114" s="7"/>
      <c r="C114" s="7"/>
      <c r="D114" s="7"/>
      <c r="E114" s="7"/>
      <c r="F114" s="7"/>
      <c r="G114" s="32"/>
      <c r="H114" s="32"/>
      <c r="I114" s="32"/>
      <c r="J114" s="32"/>
      <c r="K114" s="32"/>
      <c r="L114" s="32"/>
      <c r="M114" s="32"/>
      <c r="N114" s="32"/>
      <c r="O114" s="32"/>
      <c r="P114" s="180"/>
      <c r="Q114" s="180"/>
      <c r="R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34"/>
      <c r="AI114" s="34"/>
      <c r="AJ114" s="7"/>
    </row>
  </sheetData>
  <mergeCells count="19">
    <mergeCell ref="L7:L8"/>
    <mergeCell ref="O7:O8"/>
    <mergeCell ref="A7:A8"/>
    <mergeCell ref="D7:D8"/>
    <mergeCell ref="E7:E8"/>
    <mergeCell ref="H7:H8"/>
    <mergeCell ref="I7:I8"/>
    <mergeCell ref="A2:P2"/>
    <mergeCell ref="I3:O3"/>
    <mergeCell ref="A4:A5"/>
    <mergeCell ref="B4:B5"/>
    <mergeCell ref="C4:C5"/>
    <mergeCell ref="D4:D5"/>
    <mergeCell ref="E4:E5"/>
    <mergeCell ref="F4:F5"/>
    <mergeCell ref="H4:H5"/>
    <mergeCell ref="I4:I5"/>
    <mergeCell ref="K4:M5"/>
    <mergeCell ref="O4:O5"/>
  </mergeCells>
  <pageMargins left="0.17" right="0.28999999999999998" top="0.17" bottom="0.24" header="0.3" footer="0.3"/>
  <pageSetup paperSize="9" scale="56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workbookViewId="0">
      <selection activeCell="G11" sqref="G11"/>
    </sheetView>
  </sheetViews>
  <sheetFormatPr defaultRowHeight="15" x14ac:dyDescent="0.25"/>
  <cols>
    <col min="2" max="2" width="6.7109375" customWidth="1"/>
    <col min="3" max="3" width="0" hidden="1" customWidth="1"/>
    <col min="4" max="4" width="18.5703125" hidden="1" customWidth="1"/>
    <col min="5" max="5" width="43.5703125" customWidth="1"/>
    <col min="6" max="6" width="0" hidden="1" customWidth="1"/>
    <col min="7" max="7" width="18.140625" customWidth="1"/>
    <col min="8" max="9" width="16.42578125" bestFit="1" customWidth="1"/>
  </cols>
  <sheetData>
    <row r="2" spans="2:16" ht="15.75" thickBot="1" x14ac:dyDescent="0.3">
      <c r="E2" s="411"/>
      <c r="L2" s="436"/>
      <c r="M2" s="436"/>
      <c r="N2" s="436"/>
      <c r="O2" s="436"/>
      <c r="P2" s="436"/>
    </row>
    <row r="3" spans="2:16" ht="15.75" customHeight="1" thickTop="1" x14ac:dyDescent="0.25">
      <c r="B3" s="988" t="s">
        <v>84</v>
      </c>
      <c r="C3" s="1044" t="s">
        <v>0</v>
      </c>
      <c r="D3" s="996" t="s">
        <v>93</v>
      </c>
      <c r="E3" s="999" t="s">
        <v>105</v>
      </c>
      <c r="F3" s="1040" t="s">
        <v>1</v>
      </c>
      <c r="G3" s="1009"/>
      <c r="H3" s="1010"/>
      <c r="I3" s="1011"/>
      <c r="L3" s="436"/>
      <c r="M3" s="436"/>
      <c r="N3" s="436"/>
      <c r="O3" s="436"/>
      <c r="P3" s="436"/>
    </row>
    <row r="4" spans="2:16" ht="15.75" customHeight="1" thickBot="1" x14ac:dyDescent="0.3">
      <c r="B4" s="1042"/>
      <c r="C4" s="1045"/>
      <c r="D4" s="997"/>
      <c r="E4" s="1000"/>
      <c r="F4" s="1041"/>
      <c r="G4" s="434" t="s">
        <v>90</v>
      </c>
      <c r="H4" s="434" t="s">
        <v>91</v>
      </c>
      <c r="I4" s="425" t="s">
        <v>34</v>
      </c>
      <c r="L4" s="436"/>
      <c r="M4" s="436"/>
      <c r="N4" s="436"/>
      <c r="O4" s="436"/>
      <c r="P4" s="436"/>
    </row>
    <row r="5" spans="2:16" ht="15.75" customHeight="1" thickBot="1" x14ac:dyDescent="0.3">
      <c r="B5" s="1043"/>
      <c r="C5" s="289"/>
      <c r="D5" s="998"/>
      <c r="E5" s="1001"/>
      <c r="F5" s="47"/>
      <c r="G5" s="425" t="s">
        <v>101</v>
      </c>
      <c r="H5" s="425" t="s">
        <v>102</v>
      </c>
      <c r="I5" s="425"/>
      <c r="L5" s="436"/>
      <c r="M5" s="436"/>
      <c r="N5" s="436"/>
      <c r="O5" s="436"/>
      <c r="P5" s="436"/>
    </row>
    <row r="6" spans="2:16" ht="16.5" thickTop="1" thickBot="1" x14ac:dyDescent="0.3">
      <c r="B6" s="412"/>
      <c r="C6" s="234"/>
      <c r="D6" s="294">
        <v>1</v>
      </c>
      <c r="E6" s="235">
        <v>2</v>
      </c>
      <c r="F6" s="295"/>
      <c r="G6" s="425">
        <v>3</v>
      </c>
      <c r="H6" s="425">
        <v>4</v>
      </c>
      <c r="I6" s="425" t="s">
        <v>70</v>
      </c>
      <c r="L6" s="436"/>
      <c r="M6" s="436"/>
      <c r="N6" s="436"/>
      <c r="O6" s="436"/>
      <c r="P6" s="436"/>
    </row>
    <row r="7" spans="2:16" ht="25.5" customHeight="1" thickTop="1" x14ac:dyDescent="0.25">
      <c r="B7" s="413">
        <v>1</v>
      </c>
      <c r="C7" s="150" t="s">
        <v>2</v>
      </c>
      <c r="D7" s="60"/>
      <c r="E7" s="415" t="s">
        <v>100</v>
      </c>
      <c r="F7" s="57" t="s">
        <v>4</v>
      </c>
      <c r="G7" s="67">
        <v>9050233.5999999996</v>
      </c>
      <c r="H7" s="426">
        <v>7604534</v>
      </c>
      <c r="I7" s="426">
        <f>H7+G7</f>
        <v>16654767.6</v>
      </c>
      <c r="L7" s="436"/>
      <c r="M7" s="436"/>
      <c r="N7" s="436"/>
      <c r="O7" s="436"/>
      <c r="P7" s="436"/>
    </row>
    <row r="8" spans="2:16" x14ac:dyDescent="0.25">
      <c r="B8" s="414">
        <v>2</v>
      </c>
      <c r="C8" s="151" t="s">
        <v>2</v>
      </c>
      <c r="D8" s="63"/>
      <c r="E8" s="416" t="s">
        <v>103</v>
      </c>
      <c r="F8" s="61" t="s">
        <v>5</v>
      </c>
      <c r="G8" s="9">
        <v>2897844</v>
      </c>
      <c r="H8" s="427"/>
      <c r="I8" s="427">
        <f>H8+G8</f>
        <v>2897844</v>
      </c>
      <c r="L8" s="436"/>
      <c r="M8" s="436"/>
      <c r="N8" s="436"/>
      <c r="O8" s="436"/>
      <c r="P8" s="436"/>
    </row>
    <row r="9" spans="2:16" ht="14.25" customHeight="1" x14ac:dyDescent="0.25">
      <c r="B9" s="414">
        <v>3</v>
      </c>
      <c r="C9" s="151" t="s">
        <v>2</v>
      </c>
      <c r="D9" s="68"/>
      <c r="E9" s="416" t="s">
        <v>104</v>
      </c>
      <c r="F9" s="65" t="s">
        <v>7</v>
      </c>
      <c r="G9" s="9">
        <v>16565442.300000001</v>
      </c>
      <c r="H9" s="427">
        <v>27434679.43</v>
      </c>
      <c r="I9" s="427">
        <f>H9+G9</f>
        <v>44000121.730000004</v>
      </c>
      <c r="L9" s="436"/>
      <c r="M9" s="436"/>
      <c r="N9" s="436"/>
      <c r="O9" s="436"/>
      <c r="P9" s="436"/>
    </row>
    <row r="10" spans="2:16" x14ac:dyDescent="0.25">
      <c r="B10" s="414">
        <v>4</v>
      </c>
      <c r="C10" s="151" t="s">
        <v>2</v>
      </c>
      <c r="D10" s="68"/>
      <c r="E10" s="416" t="s">
        <v>118</v>
      </c>
      <c r="F10" s="66" t="s">
        <v>12</v>
      </c>
      <c r="G10" s="9">
        <v>246974</v>
      </c>
      <c r="H10" s="427">
        <v>1904520</v>
      </c>
      <c r="I10" s="427">
        <f>H10+G10</f>
        <v>2151494</v>
      </c>
      <c r="L10" s="436"/>
      <c r="M10" s="436"/>
      <c r="N10" s="436"/>
      <c r="O10" s="436"/>
      <c r="P10" s="436"/>
    </row>
    <row r="11" spans="2:16" x14ac:dyDescent="0.25">
      <c r="B11" s="414">
        <v>5</v>
      </c>
      <c r="C11" s="151"/>
      <c r="D11" s="68"/>
      <c r="E11" s="417" t="s">
        <v>120</v>
      </c>
      <c r="F11" s="66"/>
      <c r="G11" s="9">
        <v>3464684</v>
      </c>
      <c r="H11" s="427"/>
      <c r="I11" s="427">
        <f>H11+G11</f>
        <v>3464684</v>
      </c>
      <c r="L11" s="436"/>
      <c r="M11" s="436"/>
      <c r="N11" s="436"/>
      <c r="O11" s="436"/>
      <c r="P11" s="436"/>
    </row>
    <row r="12" spans="2:16" x14ac:dyDescent="0.25">
      <c r="B12" s="414"/>
      <c r="C12" s="151"/>
      <c r="D12" s="63"/>
      <c r="E12" s="416"/>
      <c r="F12" s="61"/>
      <c r="G12" s="67"/>
      <c r="H12" s="426"/>
      <c r="I12" s="426"/>
      <c r="L12" s="436"/>
      <c r="M12" s="436"/>
      <c r="N12" s="436"/>
      <c r="O12" s="436"/>
      <c r="P12" s="436"/>
    </row>
    <row r="13" spans="2:16" x14ac:dyDescent="0.25">
      <c r="B13" s="414"/>
      <c r="C13" s="151" t="s">
        <v>9</v>
      </c>
      <c r="D13" s="63"/>
      <c r="E13" s="418"/>
      <c r="F13" s="66" t="s">
        <v>10</v>
      </c>
      <c r="G13" s="9"/>
      <c r="H13" s="427"/>
      <c r="I13" s="427"/>
      <c r="L13" s="436"/>
      <c r="M13" s="436"/>
      <c r="N13" s="436"/>
      <c r="O13" s="436"/>
      <c r="P13" s="436"/>
    </row>
    <row r="14" spans="2:16" x14ac:dyDescent="0.25">
      <c r="B14" s="413"/>
      <c r="C14" s="163" t="s">
        <v>2</v>
      </c>
      <c r="D14" s="164"/>
      <c r="E14" s="419" t="s">
        <v>109</v>
      </c>
      <c r="F14" s="49" t="s">
        <v>16</v>
      </c>
      <c r="G14" s="428">
        <f>SUM(G7:G13)</f>
        <v>32225177.899999999</v>
      </c>
      <c r="H14" s="429">
        <f>SUM(H7:H13)</f>
        <v>36943733.43</v>
      </c>
      <c r="I14" s="429">
        <f>SUM(I7:I13)</f>
        <v>69168911.330000013</v>
      </c>
      <c r="L14" s="436"/>
      <c r="M14" s="436"/>
      <c r="N14" s="436"/>
      <c r="O14" s="436"/>
      <c r="P14" s="436"/>
    </row>
    <row r="15" spans="2:16" x14ac:dyDescent="0.25">
      <c r="B15" s="414"/>
      <c r="C15" s="151" t="s">
        <v>2</v>
      </c>
      <c r="D15" s="63"/>
      <c r="E15" s="212"/>
      <c r="F15" s="66" t="s">
        <v>16</v>
      </c>
      <c r="G15" s="9"/>
      <c r="H15" s="427"/>
      <c r="I15" s="427"/>
      <c r="L15" s="436"/>
      <c r="M15" s="436"/>
      <c r="N15" s="436"/>
      <c r="O15" s="436"/>
      <c r="P15" s="436"/>
    </row>
    <row r="16" spans="2:16" x14ac:dyDescent="0.25">
      <c r="B16" s="432"/>
      <c r="C16" s="432"/>
      <c r="D16" s="432"/>
      <c r="E16" s="432"/>
      <c r="G16" s="430"/>
      <c r="H16" s="430"/>
      <c r="I16" s="431">
        <f>G14+H14</f>
        <v>69168911.329999998</v>
      </c>
      <c r="L16" s="436"/>
      <c r="M16" s="436"/>
      <c r="N16" s="436"/>
      <c r="O16" s="436"/>
      <c r="P16" s="436"/>
    </row>
    <row r="17" spans="2:16" x14ac:dyDescent="0.25">
      <c r="B17" s="420"/>
      <c r="C17" s="420"/>
      <c r="D17" s="420"/>
      <c r="E17" s="421" t="s">
        <v>108</v>
      </c>
      <c r="F17" s="424"/>
      <c r="G17" s="422">
        <v>37000000</v>
      </c>
      <c r="H17" s="423">
        <v>43000000</v>
      </c>
      <c r="I17" s="423">
        <f>H17+G17</f>
        <v>80000000</v>
      </c>
      <c r="L17" s="436"/>
      <c r="M17" s="436"/>
      <c r="N17" s="436"/>
      <c r="O17" s="436"/>
      <c r="P17" s="436"/>
    </row>
    <row r="18" spans="2:16" x14ac:dyDescent="0.25">
      <c r="E18" s="433" t="s">
        <v>110</v>
      </c>
      <c r="L18" s="436"/>
      <c r="M18" s="436"/>
      <c r="N18" s="436"/>
      <c r="O18" s="436"/>
      <c r="P18" s="436"/>
    </row>
    <row r="19" spans="2:16" x14ac:dyDescent="0.25">
      <c r="E19" t="s">
        <v>119</v>
      </c>
      <c r="L19" s="436"/>
      <c r="M19" s="436"/>
      <c r="N19" s="436"/>
      <c r="O19" s="436"/>
      <c r="P19" s="436"/>
    </row>
    <row r="20" spans="2:16" x14ac:dyDescent="0.25">
      <c r="L20" s="436"/>
      <c r="M20" s="436"/>
      <c r="N20" s="436"/>
      <c r="O20" s="436"/>
      <c r="P20" s="436"/>
    </row>
    <row r="21" spans="2:16" x14ac:dyDescent="0.25">
      <c r="L21" s="436"/>
      <c r="M21" s="436"/>
      <c r="N21" s="436"/>
      <c r="O21" s="436"/>
      <c r="P21" s="436"/>
    </row>
    <row r="22" spans="2:16" x14ac:dyDescent="0.25">
      <c r="G22" s="436"/>
      <c r="H22" s="436"/>
      <c r="I22" s="436"/>
      <c r="L22" s="436"/>
      <c r="M22" s="436"/>
      <c r="N22" s="436"/>
      <c r="O22" s="436"/>
      <c r="P22" s="436"/>
    </row>
    <row r="23" spans="2:16" x14ac:dyDescent="0.25">
      <c r="E23" s="436"/>
      <c r="F23" s="436"/>
      <c r="G23" s="436"/>
      <c r="H23" s="436"/>
      <c r="I23" s="436"/>
      <c r="J23" s="436"/>
      <c r="K23" s="436"/>
      <c r="L23" s="436"/>
      <c r="M23" s="436"/>
    </row>
    <row r="24" spans="2:16" x14ac:dyDescent="0.25">
      <c r="E24" s="436"/>
      <c r="F24" s="436"/>
      <c r="G24" s="436"/>
      <c r="H24" s="436"/>
      <c r="I24" s="436"/>
      <c r="J24" s="436"/>
      <c r="K24" s="436"/>
      <c r="L24" s="436"/>
      <c r="M24" s="436"/>
    </row>
    <row r="25" spans="2:16" x14ac:dyDescent="0.25">
      <c r="E25" s="436"/>
      <c r="F25" s="436"/>
      <c r="G25" s="436"/>
      <c r="H25" s="436"/>
      <c r="I25" s="436"/>
      <c r="J25" s="436"/>
      <c r="K25" s="436"/>
      <c r="L25" s="436"/>
      <c r="M25" s="436"/>
    </row>
    <row r="26" spans="2:16" x14ac:dyDescent="0.25">
      <c r="E26" s="436"/>
      <c r="F26" s="436"/>
      <c r="G26" s="436"/>
      <c r="H26" s="436"/>
      <c r="I26" s="436"/>
      <c r="J26" s="436"/>
      <c r="K26" s="436"/>
      <c r="L26" s="436"/>
      <c r="M26" s="436"/>
    </row>
    <row r="27" spans="2:16" x14ac:dyDescent="0.25">
      <c r="E27" s="436"/>
      <c r="F27" s="436"/>
      <c r="G27" s="436"/>
      <c r="H27" s="436"/>
      <c r="I27" s="436"/>
      <c r="J27" s="436"/>
      <c r="K27" s="436"/>
      <c r="L27" s="436"/>
      <c r="M27" s="436"/>
    </row>
    <row r="28" spans="2:16" x14ac:dyDescent="0.25">
      <c r="E28" s="436"/>
      <c r="F28" s="436"/>
      <c r="G28" s="436"/>
      <c r="H28" s="436"/>
      <c r="I28" s="436"/>
      <c r="J28" s="436"/>
      <c r="K28" s="436"/>
      <c r="L28" s="436"/>
      <c r="M28" s="436"/>
    </row>
    <row r="29" spans="2:16" x14ac:dyDescent="0.25">
      <c r="E29" s="436"/>
      <c r="F29" s="436"/>
      <c r="G29" s="436"/>
      <c r="H29" s="436"/>
      <c r="I29" s="436"/>
      <c r="J29" s="436"/>
      <c r="K29" s="436"/>
      <c r="L29" s="436"/>
      <c r="M29" s="436"/>
    </row>
  </sheetData>
  <mergeCells count="6">
    <mergeCell ref="E3:E5"/>
    <mergeCell ref="F3:F4"/>
    <mergeCell ref="G3:I3"/>
    <mergeCell ref="B3:B5"/>
    <mergeCell ref="C3:C4"/>
    <mergeCell ref="D3:D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4"/>
  <sheetViews>
    <sheetView showZeros="0" zoomScale="80" zoomScaleNormal="80" workbookViewId="0">
      <selection activeCell="E24" sqref="E24:E29"/>
    </sheetView>
  </sheetViews>
  <sheetFormatPr defaultRowHeight="12.75" x14ac:dyDescent="0.2"/>
  <cols>
    <col min="1" max="1" width="6.140625" style="103" customWidth="1"/>
    <col min="2" max="2" width="4.85546875" style="7" hidden="1" customWidth="1"/>
    <col min="3" max="3" width="21.85546875" style="7" hidden="1" customWidth="1"/>
    <col min="4" max="4" width="51.7109375" style="7" customWidth="1"/>
    <col min="5" max="5" width="117.42578125" style="7" customWidth="1"/>
    <col min="6" max="6" width="69.28515625" style="7" hidden="1" customWidth="1"/>
    <col min="7" max="7" width="21.42578125" style="32" hidden="1" customWidth="1"/>
    <col min="8" max="8" width="21.42578125" style="32" customWidth="1"/>
    <col min="9" max="9" width="18.140625" style="32" customWidth="1"/>
    <col min="10" max="10" width="17.85546875" style="32" hidden="1" customWidth="1"/>
    <col min="11" max="11" width="21.42578125" style="32" hidden="1" customWidth="1"/>
    <col min="12" max="12" width="20.140625" style="32" bestFit="1" customWidth="1"/>
    <col min="13" max="13" width="20.140625" style="32" hidden="1" customWidth="1"/>
    <col min="14" max="14" width="21.42578125" style="32" hidden="1" customWidth="1"/>
    <col min="15" max="15" width="20.140625" style="32" bestFit="1" customWidth="1"/>
    <col min="16" max="16" width="20.140625" style="32" hidden="1" customWidth="1"/>
    <col min="17" max="17" width="22.28515625" style="32" hidden="1" customWidth="1"/>
    <col min="18" max="18" width="16" style="44" bestFit="1" customWidth="1"/>
    <col min="19" max="19" width="17.85546875" style="53" bestFit="1" customWidth="1"/>
    <col min="20" max="20" width="17.42578125" style="53" bestFit="1" customWidth="1"/>
    <col min="21" max="21" width="14.85546875" style="53" bestFit="1" customWidth="1"/>
    <col min="22" max="33" width="9.140625" style="19"/>
    <col min="34" max="35" width="9.140625" style="34"/>
    <col min="36" max="16384" width="9.140625" style="7"/>
  </cols>
  <sheetData>
    <row r="1" spans="1:35" x14ac:dyDescent="0.2">
      <c r="A1" s="299"/>
      <c r="B1" s="168"/>
      <c r="C1" s="168"/>
      <c r="D1" s="168"/>
      <c r="E1" s="168"/>
      <c r="F1" s="168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9"/>
    </row>
    <row r="2" spans="1:35" ht="32.25" customHeight="1" thickBot="1" x14ac:dyDescent="0.3">
      <c r="A2" s="986" t="s">
        <v>173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300"/>
      <c r="R2" s="19"/>
    </row>
    <row r="3" spans="1:35" ht="15.75" customHeight="1" thickTop="1" thickBot="1" x14ac:dyDescent="0.25">
      <c r="A3" s="301"/>
      <c r="B3" s="33"/>
      <c r="C3" s="33"/>
      <c r="D3" s="33"/>
      <c r="E3" s="33"/>
      <c r="F3" s="33"/>
      <c r="G3" s="180"/>
      <c r="H3" s="562" t="s">
        <v>144</v>
      </c>
      <c r="I3" s="1013"/>
      <c r="J3" s="1013"/>
      <c r="K3" s="1013"/>
      <c r="L3" s="1013"/>
      <c r="M3" s="1013"/>
      <c r="N3" s="1013"/>
      <c r="O3" s="1013"/>
      <c r="P3" s="180"/>
      <c r="Q3" s="302"/>
      <c r="R3" s="19"/>
    </row>
    <row r="4" spans="1:35" s="148" customFormat="1" ht="33" customHeight="1" thickTop="1" x14ac:dyDescent="0.25">
      <c r="A4" s="1014" t="s">
        <v>84</v>
      </c>
      <c r="B4" s="1016" t="s">
        <v>79</v>
      </c>
      <c r="C4" s="994" t="s">
        <v>0</v>
      </c>
      <c r="D4" s="1018" t="s">
        <v>124</v>
      </c>
      <c r="E4" s="1020" t="s">
        <v>37</v>
      </c>
      <c r="F4" s="1002" t="s">
        <v>1</v>
      </c>
      <c r="G4" s="445" t="s">
        <v>80</v>
      </c>
      <c r="H4" s="1022" t="s">
        <v>145</v>
      </c>
      <c r="I4" s="1022" t="s">
        <v>125</v>
      </c>
      <c r="J4" s="446"/>
      <c r="K4" s="1024" t="s">
        <v>68</v>
      </c>
      <c r="L4" s="1024"/>
      <c r="M4" s="1024"/>
      <c r="N4" s="448" t="s">
        <v>69</v>
      </c>
      <c r="O4" s="1026" t="s">
        <v>34</v>
      </c>
      <c r="P4" s="598"/>
      <c r="Q4" s="321" t="s">
        <v>86</v>
      </c>
      <c r="R4" s="46"/>
      <c r="S4" s="54"/>
      <c r="T4" s="54"/>
      <c r="U4" s="54"/>
      <c r="V4" s="47"/>
      <c r="W4" s="47"/>
      <c r="X4" s="47"/>
      <c r="Y4" s="47"/>
      <c r="Z4" s="47"/>
      <c r="AA4" s="47"/>
      <c r="AB4" s="47"/>
    </row>
    <row r="5" spans="1:35" s="48" customFormat="1" ht="15.75" customHeight="1" thickBot="1" x14ac:dyDescent="0.3">
      <c r="A5" s="1015"/>
      <c r="B5" s="1017"/>
      <c r="C5" s="995"/>
      <c r="D5" s="1019"/>
      <c r="E5" s="1021"/>
      <c r="F5" s="1003"/>
      <c r="G5" s="133" t="s">
        <v>81</v>
      </c>
      <c r="H5" s="1023"/>
      <c r="I5" s="1023"/>
      <c r="J5" s="135" t="s">
        <v>34</v>
      </c>
      <c r="K5" s="1025"/>
      <c r="L5" s="1025"/>
      <c r="M5" s="1025"/>
      <c r="N5" s="137" t="s">
        <v>81</v>
      </c>
      <c r="O5" s="1027"/>
      <c r="P5" s="139" t="s">
        <v>34</v>
      </c>
      <c r="Q5" s="135" t="s">
        <v>85</v>
      </c>
      <c r="R5" s="46"/>
      <c r="S5" s="54"/>
      <c r="T5" s="54"/>
      <c r="U5" s="54"/>
      <c r="V5" s="47"/>
      <c r="W5" s="47"/>
      <c r="X5" s="47"/>
      <c r="Y5" s="47"/>
      <c r="Z5" s="47"/>
      <c r="AA5" s="47"/>
      <c r="AB5" s="47"/>
    </row>
    <row r="6" spans="1:35" s="295" customFormat="1" ht="12.75" customHeight="1" thickTop="1" thickBot="1" x14ac:dyDescent="0.3">
      <c r="A6" s="670"/>
      <c r="B6" s="654"/>
      <c r="C6" s="234"/>
      <c r="D6" s="685">
        <v>1</v>
      </c>
      <c r="E6" s="708">
        <v>2</v>
      </c>
      <c r="G6" s="296">
        <v>3</v>
      </c>
      <c r="H6" s="297">
        <v>3</v>
      </c>
      <c r="I6" s="297">
        <v>4</v>
      </c>
      <c r="J6" s="294" t="s">
        <v>70</v>
      </c>
      <c r="K6" s="297">
        <v>6</v>
      </c>
      <c r="L6" s="296">
        <v>5</v>
      </c>
      <c r="M6" s="294" t="s">
        <v>71</v>
      </c>
      <c r="N6" s="298" t="s">
        <v>72</v>
      </c>
      <c r="O6" s="294" t="s">
        <v>130</v>
      </c>
      <c r="P6" s="235" t="s">
        <v>74</v>
      </c>
      <c r="Q6" s="294"/>
      <c r="R6" s="46"/>
      <c r="S6" s="54"/>
      <c r="T6" s="54"/>
      <c r="U6" s="54"/>
      <c r="V6" s="47"/>
      <c r="W6" s="47"/>
      <c r="X6" s="47"/>
      <c r="Y6" s="47"/>
      <c r="Z6" s="47"/>
      <c r="AA6" s="47"/>
      <c r="AB6" s="47"/>
    </row>
    <row r="7" spans="1:35" s="48" customFormat="1" ht="12.75" customHeight="1" thickTop="1" thickBot="1" x14ac:dyDescent="0.3">
      <c r="A7" s="1032"/>
      <c r="B7" s="655"/>
      <c r="C7" s="471"/>
      <c r="D7" s="1034" t="s">
        <v>138</v>
      </c>
      <c r="E7" s="1036" t="s">
        <v>164</v>
      </c>
      <c r="F7" s="472"/>
      <c r="G7" s="473"/>
      <c r="H7" s="1038">
        <v>59618649.049999997</v>
      </c>
      <c r="I7" s="1028">
        <v>34705197.100000001</v>
      </c>
      <c r="J7" s="759"/>
      <c r="K7" s="759"/>
      <c r="L7" s="1028">
        <v>24913451.949999999</v>
      </c>
      <c r="M7" s="628"/>
      <c r="N7" s="628"/>
      <c r="O7" s="1030">
        <f>I7+L7</f>
        <v>59618649.049999997</v>
      </c>
      <c r="P7" s="139"/>
      <c r="Q7" s="135"/>
      <c r="R7" s="629">
        <f>O13+O9</f>
        <v>59618649.049999997</v>
      </c>
      <c r="S7" s="54"/>
      <c r="T7" s="54"/>
      <c r="U7" s="54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5" s="48" customFormat="1" ht="12.75" customHeight="1" thickTop="1" thickBot="1" x14ac:dyDescent="0.3">
      <c r="A8" s="1033"/>
      <c r="B8" s="655"/>
      <c r="C8" s="471"/>
      <c r="D8" s="1035"/>
      <c r="E8" s="1037"/>
      <c r="F8" s="472"/>
      <c r="G8" s="473"/>
      <c r="H8" s="1039"/>
      <c r="I8" s="1029"/>
      <c r="J8" s="761"/>
      <c r="K8" s="761"/>
      <c r="L8" s="1029"/>
      <c r="M8" s="607"/>
      <c r="N8" s="607"/>
      <c r="O8" s="1031"/>
      <c r="P8" s="139"/>
      <c r="Q8" s="135"/>
      <c r="R8" s="46"/>
      <c r="S8" s="54"/>
      <c r="T8" s="54"/>
      <c r="U8" s="54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5" s="48" customFormat="1" ht="23.25" customHeight="1" thickTop="1" thickBot="1" x14ac:dyDescent="0.3">
      <c r="A9" s="671"/>
      <c r="B9" s="656"/>
      <c r="C9" s="136"/>
      <c r="D9" s="619"/>
      <c r="E9" s="709" t="s">
        <v>141</v>
      </c>
      <c r="F9" s="637"/>
      <c r="G9" s="638"/>
      <c r="H9" s="639"/>
      <c r="I9" s="640"/>
      <c r="J9" s="641"/>
      <c r="K9" s="641"/>
      <c r="L9" s="640"/>
      <c r="M9" s="642"/>
      <c r="N9" s="642"/>
      <c r="O9" s="748"/>
      <c r="P9" s="139"/>
      <c r="Q9" s="135"/>
      <c r="R9" s="46"/>
      <c r="S9" s="54"/>
      <c r="T9" s="54"/>
      <c r="U9" s="54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5" s="48" customFormat="1" ht="17.25" customHeight="1" thickTop="1" thickBot="1" x14ac:dyDescent="0.3">
      <c r="A10" s="672">
        <v>1</v>
      </c>
      <c r="B10" s="656"/>
      <c r="C10" s="136"/>
      <c r="D10" s="505" t="s">
        <v>165</v>
      </c>
      <c r="E10" s="780" t="s">
        <v>175</v>
      </c>
      <c r="F10" s="617"/>
      <c r="G10" s="601"/>
      <c r="H10" s="614"/>
      <c r="I10" s="611"/>
      <c r="J10" s="762"/>
      <c r="K10" s="611"/>
      <c r="L10" s="607">
        <v>0</v>
      </c>
      <c r="M10" s="605"/>
      <c r="N10" s="606"/>
      <c r="O10" s="749"/>
      <c r="P10" s="139"/>
      <c r="Q10" s="135"/>
      <c r="R10" s="46"/>
      <c r="S10" s="54"/>
      <c r="T10" s="54"/>
      <c r="U10" s="54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</row>
    <row r="11" spans="1:35" s="48" customFormat="1" ht="18.75" customHeight="1" thickTop="1" thickBot="1" x14ac:dyDescent="0.3">
      <c r="A11" s="673">
        <v>2</v>
      </c>
      <c r="B11" s="656"/>
      <c r="C11" s="136"/>
      <c r="D11" s="618"/>
      <c r="E11" s="711"/>
      <c r="F11" s="617"/>
      <c r="G11" s="601"/>
      <c r="H11" s="602"/>
      <c r="I11" s="609"/>
      <c r="J11" s="609"/>
      <c r="K11" s="609"/>
      <c r="L11" s="609"/>
      <c r="M11" s="610"/>
      <c r="N11" s="611"/>
      <c r="O11" s="749"/>
      <c r="P11" s="139"/>
      <c r="Q11" s="135"/>
      <c r="R11" s="46"/>
      <c r="S11" s="54"/>
      <c r="T11" s="54"/>
      <c r="U11" s="54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</row>
    <row r="12" spans="1:35" s="48" customFormat="1" ht="19.5" customHeight="1" thickTop="1" thickBot="1" x14ac:dyDescent="0.3">
      <c r="A12" s="673">
        <v>3</v>
      </c>
      <c r="B12" s="656"/>
      <c r="C12" s="136"/>
      <c r="D12" s="616"/>
      <c r="E12" s="710"/>
      <c r="F12" s="704"/>
      <c r="G12" s="425"/>
      <c r="H12" s="561"/>
      <c r="I12" s="613"/>
      <c r="J12" s="613"/>
      <c r="K12" s="613"/>
      <c r="L12" s="613"/>
      <c r="M12" s="613"/>
      <c r="N12" s="613"/>
      <c r="O12" s="749"/>
      <c r="P12" s="139"/>
      <c r="Q12" s="135"/>
      <c r="R12" s="46"/>
      <c r="S12" s="54"/>
      <c r="T12" s="54"/>
      <c r="U12" s="54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</row>
    <row r="13" spans="1:35" s="48" customFormat="1" ht="16.5" customHeight="1" thickTop="1" thickBot="1" x14ac:dyDescent="0.25">
      <c r="A13" s="673"/>
      <c r="B13" s="656"/>
      <c r="C13" s="136"/>
      <c r="D13" s="619"/>
      <c r="E13" s="712" t="s">
        <v>156</v>
      </c>
      <c r="F13" s="705"/>
      <c r="G13" s="620"/>
      <c r="H13" s="623">
        <f>O13</f>
        <v>59618649.049999997</v>
      </c>
      <c r="I13" s="621">
        <f>I7-I9</f>
        <v>34705197.100000001</v>
      </c>
      <c r="J13" s="621"/>
      <c r="K13" s="621"/>
      <c r="L13" s="621">
        <f>L7-L9</f>
        <v>24913451.949999999</v>
      </c>
      <c r="M13" s="622"/>
      <c r="N13" s="622"/>
      <c r="O13" s="750">
        <f>I13+L13</f>
        <v>59618649.049999997</v>
      </c>
      <c r="P13" s="139"/>
      <c r="Q13" s="135"/>
      <c r="R13" s="46"/>
      <c r="S13" s="54"/>
      <c r="T13" s="54"/>
      <c r="U13" s="54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</row>
    <row r="14" spans="1:35" s="48" customFormat="1" ht="12.75" customHeight="1" thickTop="1" thickBot="1" x14ac:dyDescent="0.25">
      <c r="A14" s="674"/>
      <c r="B14" s="656"/>
      <c r="C14" s="136"/>
      <c r="D14" s="619"/>
      <c r="E14" s="713"/>
      <c r="F14" s="704"/>
      <c r="G14" s="425"/>
      <c r="H14" s="561"/>
      <c r="I14" s="612"/>
      <c r="J14" s="612"/>
      <c r="K14" s="612"/>
      <c r="L14" s="612"/>
      <c r="M14" s="613"/>
      <c r="N14" s="613"/>
      <c r="O14" s="749"/>
      <c r="P14" s="139"/>
      <c r="Q14" s="135"/>
      <c r="R14" s="46"/>
      <c r="S14" s="54"/>
      <c r="T14" s="54"/>
      <c r="U14" s="54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</row>
    <row r="15" spans="1:35" s="48" customFormat="1" ht="25.5" customHeight="1" thickTop="1" thickBot="1" x14ac:dyDescent="0.4">
      <c r="A15" s="675"/>
      <c r="B15" s="657"/>
      <c r="C15" s="474"/>
      <c r="D15" s="686" t="s">
        <v>139</v>
      </c>
      <c r="E15" s="714" t="s">
        <v>152</v>
      </c>
      <c r="F15" s="475"/>
      <c r="G15" s="476"/>
      <c r="H15" s="630">
        <f>I15+L15</f>
        <v>49412199.450000003</v>
      </c>
      <c r="I15" s="760">
        <v>42678700</v>
      </c>
      <c r="J15" s="760"/>
      <c r="K15" s="760"/>
      <c r="L15" s="760">
        <v>6733499.4500000002</v>
      </c>
      <c r="M15" s="603"/>
      <c r="N15" s="603"/>
      <c r="O15" s="751">
        <f>I15+L15</f>
        <v>49412199.450000003</v>
      </c>
      <c r="P15" s="139"/>
      <c r="Q15" s="135"/>
      <c r="R15" s="46"/>
      <c r="S15" s="54"/>
      <c r="T15" s="54"/>
      <c r="U15" s="54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</row>
    <row r="16" spans="1:35" s="494" customFormat="1" ht="27" customHeight="1" thickTop="1" thickBot="1" x14ac:dyDescent="0.4">
      <c r="A16" s="676"/>
      <c r="B16" s="658"/>
      <c r="C16" s="488"/>
      <c r="D16" s="687"/>
      <c r="E16" s="715" t="s">
        <v>142</v>
      </c>
      <c r="F16" s="564"/>
      <c r="G16" s="565" t="e">
        <f>#REF!+G7</f>
        <v>#REF!</v>
      </c>
      <c r="H16" s="566"/>
      <c r="I16" s="770">
        <f>I25</f>
        <v>301909.5</v>
      </c>
      <c r="J16" s="567"/>
      <c r="K16" s="567"/>
      <c r="L16" s="769">
        <f>L24+L25</f>
        <v>4046275</v>
      </c>
      <c r="M16" s="652"/>
      <c r="N16" s="653"/>
      <c r="O16" s="771">
        <f>I16+L16</f>
        <v>4348184.5</v>
      </c>
      <c r="P16" s="734">
        <f>N16+O16</f>
        <v>4348184.5</v>
      </c>
      <c r="Q16" s="490">
        <f>SUM(Q17:Q31)</f>
        <v>-4889209.5</v>
      </c>
      <c r="R16" s="491"/>
      <c r="S16" s="492"/>
      <c r="T16" s="492"/>
      <c r="U16" s="492"/>
      <c r="V16" s="493"/>
      <c r="W16" s="493"/>
      <c r="X16" s="493"/>
      <c r="Y16" s="493"/>
      <c r="Z16" s="493"/>
      <c r="AA16" s="493"/>
      <c r="AB16" s="493"/>
      <c r="AC16" s="493"/>
      <c r="AD16" s="493"/>
      <c r="AE16" s="493"/>
      <c r="AF16" s="493"/>
      <c r="AG16" s="493"/>
      <c r="AH16" s="486"/>
      <c r="AI16" s="486"/>
    </row>
    <row r="17" spans="1:35" s="34" customFormat="1" ht="18" hidden="1" customHeight="1" x14ac:dyDescent="0.35">
      <c r="A17" s="673">
        <v>2</v>
      </c>
      <c r="B17" s="659"/>
      <c r="C17" s="151" t="s">
        <v>2</v>
      </c>
      <c r="D17" s="688" t="s">
        <v>6</v>
      </c>
      <c r="E17" s="716" t="s">
        <v>38</v>
      </c>
      <c r="F17" s="61" t="s">
        <v>5</v>
      </c>
      <c r="G17" s="9">
        <v>979754</v>
      </c>
      <c r="H17" s="497"/>
      <c r="I17" s="511"/>
      <c r="J17" s="506"/>
      <c r="K17" s="512"/>
      <c r="L17" s="479"/>
      <c r="M17" s="513"/>
      <c r="N17" s="514"/>
      <c r="O17" s="513"/>
      <c r="P17" s="735">
        <f t="shared" ref="P17:P43" si="0">N17+O17</f>
        <v>0</v>
      </c>
      <c r="Q17" s="10"/>
      <c r="R17" s="109"/>
      <c r="S17" s="53"/>
      <c r="T17" s="53"/>
      <c r="U17" s="53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5" s="34" customFormat="1" ht="18" hidden="1" customHeight="1" x14ac:dyDescent="0.35">
      <c r="A18" s="673">
        <v>3</v>
      </c>
      <c r="B18" s="659"/>
      <c r="C18" s="151" t="s">
        <v>2</v>
      </c>
      <c r="D18" s="689" t="s">
        <v>8</v>
      </c>
      <c r="E18" s="716" t="s">
        <v>39</v>
      </c>
      <c r="F18" s="65" t="s">
        <v>7</v>
      </c>
      <c r="G18" s="9">
        <v>671794</v>
      </c>
      <c r="H18" s="497"/>
      <c r="I18" s="511"/>
      <c r="J18" s="506"/>
      <c r="K18" s="512"/>
      <c r="L18" s="479"/>
      <c r="M18" s="513"/>
      <c r="N18" s="514"/>
      <c r="O18" s="513"/>
      <c r="P18" s="735">
        <f t="shared" si="0"/>
        <v>0</v>
      </c>
      <c r="Q18" s="10">
        <v>-447790</v>
      </c>
      <c r="R18" s="109"/>
      <c r="S18" s="53"/>
      <c r="T18" s="53"/>
      <c r="U18" s="53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5" s="34" customFormat="1" ht="18" hidden="1" customHeight="1" x14ac:dyDescent="0.35">
      <c r="A19" s="673">
        <v>4</v>
      </c>
      <c r="B19" s="659"/>
      <c r="C19" s="151" t="s">
        <v>2</v>
      </c>
      <c r="D19" s="689" t="s">
        <v>11</v>
      </c>
      <c r="E19" s="716" t="s">
        <v>40</v>
      </c>
      <c r="F19" s="66" t="s">
        <v>12</v>
      </c>
      <c r="G19" s="9">
        <v>237888</v>
      </c>
      <c r="H19" s="497"/>
      <c r="I19" s="511"/>
      <c r="J19" s="506"/>
      <c r="K19" s="512"/>
      <c r="L19" s="479"/>
      <c r="M19" s="513"/>
      <c r="N19" s="514"/>
      <c r="O19" s="513"/>
      <c r="P19" s="735">
        <f t="shared" si="0"/>
        <v>0</v>
      </c>
      <c r="Q19" s="10"/>
      <c r="R19" s="109"/>
      <c r="S19" s="53"/>
      <c r="T19" s="53"/>
      <c r="U19" s="53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5" s="72" customFormat="1" ht="26.25" hidden="1" customHeight="1" x14ac:dyDescent="0.35">
      <c r="A20" s="677">
        <v>5</v>
      </c>
      <c r="B20" s="660"/>
      <c r="C20" s="151" t="s">
        <v>2</v>
      </c>
      <c r="D20" s="690" t="s">
        <v>14</v>
      </c>
      <c r="E20" s="717" t="s">
        <v>56</v>
      </c>
      <c r="F20" s="66" t="s">
        <v>13</v>
      </c>
      <c r="G20" s="9"/>
      <c r="H20" s="497"/>
      <c r="I20" s="511"/>
      <c r="J20" s="506"/>
      <c r="K20" s="479"/>
      <c r="L20" s="479"/>
      <c r="M20" s="513"/>
      <c r="N20" s="514"/>
      <c r="O20" s="513"/>
      <c r="P20" s="736">
        <f t="shared" si="0"/>
        <v>0</v>
      </c>
      <c r="Q20" s="105">
        <v>-4012236</v>
      </c>
      <c r="R20" s="109"/>
      <c r="S20" s="53"/>
      <c r="T20" s="53"/>
      <c r="U20" s="53"/>
      <c r="V20" s="19"/>
      <c r="W20" s="19"/>
      <c r="X20" s="19"/>
      <c r="Y20" s="19"/>
      <c r="Z20" s="19"/>
      <c r="AA20" s="19"/>
      <c r="AB20" s="19"/>
      <c r="AC20" s="19"/>
      <c r="AD20" s="19"/>
      <c r="AE20" s="71"/>
      <c r="AF20" s="71"/>
      <c r="AG20" s="71"/>
    </row>
    <row r="21" spans="1:35" s="34" customFormat="1" ht="18" hidden="1" customHeight="1" x14ac:dyDescent="0.35">
      <c r="A21" s="673">
        <v>6</v>
      </c>
      <c r="B21" s="659"/>
      <c r="C21" s="151" t="s">
        <v>2</v>
      </c>
      <c r="D21" s="689" t="s">
        <v>18</v>
      </c>
      <c r="E21" s="717" t="s">
        <v>41</v>
      </c>
      <c r="F21" s="66" t="s">
        <v>17</v>
      </c>
      <c r="G21" s="9">
        <v>354944</v>
      </c>
      <c r="H21" s="497"/>
      <c r="I21" s="511"/>
      <c r="J21" s="506"/>
      <c r="K21" s="512"/>
      <c r="L21" s="479"/>
      <c r="M21" s="513"/>
      <c r="N21" s="514"/>
      <c r="O21" s="513"/>
      <c r="P21" s="735">
        <f t="shared" si="0"/>
        <v>0</v>
      </c>
      <c r="Q21" s="10"/>
      <c r="R21" s="109"/>
      <c r="S21" s="53"/>
      <c r="T21" s="53"/>
      <c r="U21" s="53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5" s="72" customFormat="1" ht="18" hidden="1" customHeight="1" x14ac:dyDescent="0.35">
      <c r="A22" s="673">
        <v>7</v>
      </c>
      <c r="B22" s="659"/>
      <c r="C22" s="151"/>
      <c r="D22" s="688" t="s">
        <v>19</v>
      </c>
      <c r="E22" s="716" t="s">
        <v>42</v>
      </c>
      <c r="F22" s="61"/>
      <c r="G22" s="67"/>
      <c r="H22" s="498"/>
      <c r="I22" s="515"/>
      <c r="J22" s="516"/>
      <c r="K22" s="517"/>
      <c r="L22" s="483"/>
      <c r="M22" s="518"/>
      <c r="N22" s="519"/>
      <c r="O22" s="518"/>
      <c r="P22" s="737">
        <f t="shared" si="0"/>
        <v>0</v>
      </c>
      <c r="Q22" s="353">
        <v>-508580</v>
      </c>
      <c r="R22" s="109"/>
      <c r="S22" s="53"/>
      <c r="T22" s="53"/>
      <c r="U22" s="53"/>
      <c r="V22" s="19"/>
      <c r="W22" s="19"/>
      <c r="X22" s="19"/>
      <c r="Y22" s="19"/>
      <c r="Z22" s="19"/>
      <c r="AA22" s="19"/>
      <c r="AB22" s="19"/>
      <c r="AC22" s="71"/>
      <c r="AD22" s="71"/>
      <c r="AE22" s="71"/>
      <c r="AF22" s="71"/>
      <c r="AG22" s="71"/>
    </row>
    <row r="23" spans="1:35" s="361" customFormat="1" ht="39" hidden="1" customHeight="1" thickTop="1" thickBot="1" x14ac:dyDescent="0.4">
      <c r="A23" s="678">
        <v>9</v>
      </c>
      <c r="B23" s="661"/>
      <c r="C23" s="456" t="s">
        <v>2</v>
      </c>
      <c r="D23" s="691" t="s">
        <v>14</v>
      </c>
      <c r="E23" s="718" t="s">
        <v>61</v>
      </c>
      <c r="F23" s="66" t="s">
        <v>13</v>
      </c>
      <c r="G23" s="9"/>
      <c r="H23" s="497"/>
      <c r="I23" s="511"/>
      <c r="J23" s="506"/>
      <c r="K23" s="479"/>
      <c r="L23" s="479"/>
      <c r="M23" s="513"/>
      <c r="N23" s="514"/>
      <c r="O23" s="513"/>
      <c r="P23" s="736">
        <f t="shared" si="0"/>
        <v>0</v>
      </c>
      <c r="Q23" s="105">
        <v>-3636288</v>
      </c>
      <c r="R23" s="109"/>
      <c r="S23" s="53"/>
      <c r="T23" s="53"/>
      <c r="U23" s="53"/>
      <c r="V23" s="19"/>
      <c r="W23" s="19"/>
      <c r="X23" s="19"/>
      <c r="Y23" s="19"/>
      <c r="Z23" s="19"/>
      <c r="AA23" s="19"/>
      <c r="AB23" s="19"/>
    </row>
    <row r="24" spans="1:35" s="373" customFormat="1" ht="21" customHeight="1" thickTop="1" x14ac:dyDescent="0.35">
      <c r="A24" s="672">
        <v>1</v>
      </c>
      <c r="B24" s="662"/>
      <c r="C24" s="163" t="s">
        <v>2</v>
      </c>
      <c r="D24" s="763" t="s">
        <v>168</v>
      </c>
      <c r="E24" s="766" t="s">
        <v>171</v>
      </c>
      <c r="F24" s="49" t="s">
        <v>16</v>
      </c>
      <c r="G24" s="459"/>
      <c r="H24" s="504"/>
      <c r="I24" s="522"/>
      <c r="J24" s="521"/>
      <c r="K24" s="522"/>
      <c r="L24" s="767">
        <v>3413775</v>
      </c>
      <c r="M24" s="523"/>
      <c r="N24" s="524"/>
      <c r="O24" s="552"/>
      <c r="P24" s="738">
        <f t="shared" si="0"/>
        <v>0</v>
      </c>
      <c r="Q24" s="407">
        <f>L24</f>
        <v>3413775</v>
      </c>
      <c r="R24" s="109"/>
      <c r="S24" s="53"/>
      <c r="T24" s="53"/>
      <c r="U24" s="53"/>
      <c r="V24" s="19"/>
      <c r="W24" s="19"/>
      <c r="X24" s="19"/>
      <c r="Y24" s="19"/>
      <c r="Z24" s="19"/>
      <c r="AA24" s="19"/>
      <c r="AB24" s="19"/>
      <c r="AC24" s="372"/>
      <c r="AD24" s="372"/>
      <c r="AE24" s="372"/>
      <c r="AF24" s="372"/>
      <c r="AG24" s="372"/>
    </row>
    <row r="25" spans="1:35" s="373" customFormat="1" ht="28.5" customHeight="1" x14ac:dyDescent="0.35">
      <c r="A25" s="673">
        <v>2</v>
      </c>
      <c r="B25" s="659"/>
      <c r="C25" s="151" t="s">
        <v>2</v>
      </c>
      <c r="D25" s="765" t="s">
        <v>169</v>
      </c>
      <c r="E25" s="776" t="s">
        <v>170</v>
      </c>
      <c r="F25" s="66" t="s">
        <v>16</v>
      </c>
      <c r="G25" s="198">
        <v>1846110</v>
      </c>
      <c r="H25" s="497"/>
      <c r="I25" s="767">
        <v>301909.5</v>
      </c>
      <c r="J25" s="506"/>
      <c r="K25" s="525"/>
      <c r="L25" s="767">
        <v>632500</v>
      </c>
      <c r="M25" s="513"/>
      <c r="N25" s="514"/>
      <c r="O25" s="772">
        <f>I25+L25</f>
        <v>934409.5</v>
      </c>
      <c r="P25" s="739">
        <f t="shared" si="0"/>
        <v>934409.5</v>
      </c>
      <c r="Q25" s="369">
        <f>I25</f>
        <v>301909.5</v>
      </c>
      <c r="R25" s="109"/>
      <c r="S25" s="53"/>
      <c r="T25" s="53"/>
      <c r="U25" s="53"/>
      <c r="V25" s="19"/>
      <c r="W25" s="19"/>
      <c r="X25" s="19"/>
      <c r="Y25" s="19"/>
      <c r="Z25" s="19"/>
      <c r="AA25" s="19"/>
      <c r="AB25" s="19"/>
      <c r="AC25" s="372"/>
      <c r="AD25" s="372"/>
      <c r="AE25" s="372"/>
      <c r="AF25" s="372"/>
      <c r="AG25" s="372"/>
    </row>
    <row r="26" spans="1:35" s="373" customFormat="1" ht="18" hidden="1" customHeight="1" x14ac:dyDescent="0.35">
      <c r="A26" s="673"/>
      <c r="B26" s="659"/>
      <c r="C26" s="151" t="s">
        <v>2</v>
      </c>
      <c r="D26" s="508"/>
      <c r="E26" s="775" t="s">
        <v>174</v>
      </c>
      <c r="F26" s="66" t="s">
        <v>16</v>
      </c>
      <c r="G26" s="198">
        <v>4075366</v>
      </c>
      <c r="H26" s="497"/>
      <c r="I26" s="478"/>
      <c r="J26" s="506"/>
      <c r="K26" s="525"/>
      <c r="L26" s="478"/>
      <c r="M26" s="513"/>
      <c r="N26" s="514"/>
      <c r="O26" s="753"/>
      <c r="P26" s="739">
        <f t="shared" si="0"/>
        <v>0</v>
      </c>
      <c r="Q26" s="369">
        <f>I26</f>
        <v>0</v>
      </c>
      <c r="R26" s="109"/>
      <c r="S26" s="53"/>
      <c r="T26" s="53"/>
      <c r="U26" s="53"/>
      <c r="V26" s="19"/>
      <c r="W26" s="19"/>
      <c r="X26" s="19"/>
      <c r="Y26" s="19"/>
      <c r="Z26" s="19"/>
      <c r="AA26" s="19"/>
      <c r="AB26" s="19"/>
      <c r="AC26" s="372"/>
      <c r="AD26" s="372"/>
      <c r="AE26" s="372"/>
      <c r="AF26" s="372"/>
      <c r="AG26" s="372"/>
    </row>
    <row r="27" spans="1:35" s="373" customFormat="1" ht="18" hidden="1" customHeight="1" thickBot="1" x14ac:dyDescent="0.4">
      <c r="A27" s="673"/>
      <c r="B27" s="659"/>
      <c r="C27" s="151" t="s">
        <v>2</v>
      </c>
      <c r="D27" s="508"/>
      <c r="E27" s="716"/>
      <c r="F27" s="66" t="s">
        <v>16</v>
      </c>
      <c r="G27" s="198"/>
      <c r="H27" s="497"/>
      <c r="I27" s="478"/>
      <c r="J27" s="506"/>
      <c r="K27" s="526"/>
      <c r="L27" s="478"/>
      <c r="M27" s="513"/>
      <c r="N27" s="514"/>
      <c r="O27" s="753"/>
      <c r="P27" s="739">
        <f>N27+O27</f>
        <v>0</v>
      </c>
      <c r="Q27" s="369">
        <f>I27</f>
        <v>0</v>
      </c>
      <c r="R27" s="109"/>
      <c r="S27" s="53"/>
      <c r="T27" s="53"/>
      <c r="U27" s="53"/>
      <c r="V27" s="19"/>
      <c r="W27" s="19"/>
      <c r="X27" s="19"/>
      <c r="Y27" s="19"/>
      <c r="Z27" s="19"/>
      <c r="AA27" s="19"/>
      <c r="AB27" s="19"/>
      <c r="AC27" s="372"/>
      <c r="AD27" s="372"/>
      <c r="AE27" s="372"/>
      <c r="AF27" s="372"/>
      <c r="AG27" s="372"/>
    </row>
    <row r="28" spans="1:35" s="34" customFormat="1" ht="18" hidden="1" customHeight="1" thickBot="1" x14ac:dyDescent="0.4">
      <c r="A28" s="674"/>
      <c r="B28" s="663"/>
      <c r="C28" s="19"/>
      <c r="D28" s="508"/>
      <c r="E28" s="716"/>
      <c r="F28" s="19"/>
      <c r="G28" s="67"/>
      <c r="H28" s="500"/>
      <c r="I28" s="527"/>
      <c r="J28" s="528"/>
      <c r="K28" s="517"/>
      <c r="L28" s="482"/>
      <c r="M28" s="518"/>
      <c r="N28" s="519"/>
      <c r="O28" s="753"/>
      <c r="P28" s="740">
        <f>N28+O28</f>
        <v>0</v>
      </c>
      <c r="Q28" s="110"/>
      <c r="R28" s="109"/>
      <c r="S28" s="53"/>
      <c r="T28" s="53"/>
      <c r="U28" s="53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5" s="34" customFormat="1" ht="31.5" customHeight="1" x14ac:dyDescent="0.25">
      <c r="A29" s="674"/>
      <c r="B29" s="663"/>
      <c r="C29" s="19"/>
      <c r="D29" s="763" t="s">
        <v>166</v>
      </c>
      <c r="E29" s="764" t="s">
        <v>167</v>
      </c>
      <c r="F29" s="19"/>
      <c r="G29" s="69"/>
      <c r="H29" s="761" t="s">
        <v>172</v>
      </c>
      <c r="I29" s="529"/>
      <c r="J29" s="529"/>
      <c r="K29" s="485"/>
      <c r="L29" s="768">
        <v>8640545.6999999993</v>
      </c>
      <c r="M29" s="485"/>
      <c r="N29" s="485"/>
      <c r="O29" s="754"/>
      <c r="P29" s="741"/>
      <c r="Q29" s="477"/>
      <c r="R29" s="109"/>
      <c r="S29" s="53"/>
      <c r="T29" s="53"/>
      <c r="U29" s="53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5" ht="18" hidden="1" customHeight="1" thickTop="1" x14ac:dyDescent="0.35">
      <c r="A30" s="672"/>
      <c r="B30" s="662"/>
      <c r="C30" s="163" t="s">
        <v>2</v>
      </c>
      <c r="D30" s="693" t="s">
        <v>43</v>
      </c>
      <c r="E30" s="723" t="s">
        <v>83</v>
      </c>
      <c r="F30" s="49" t="s">
        <v>20</v>
      </c>
      <c r="G30" s="459">
        <v>466572</v>
      </c>
      <c r="H30" s="499"/>
      <c r="I30" s="520"/>
      <c r="J30" s="521"/>
      <c r="K30" s="522"/>
      <c r="L30" s="480"/>
      <c r="M30" s="523">
        <f t="shared" ref="M30:M43" si="1">K30+L30</f>
        <v>0</v>
      </c>
      <c r="N30" s="524">
        <f>G30+K30</f>
        <v>466572</v>
      </c>
      <c r="O30" s="523">
        <f t="shared" ref="O30:O40" si="2">I30+L30</f>
        <v>0</v>
      </c>
      <c r="P30" s="742">
        <f t="shared" si="0"/>
        <v>466572</v>
      </c>
      <c r="Q30" s="81"/>
      <c r="R30" s="109"/>
    </row>
    <row r="31" spans="1:35" s="33" customFormat="1" ht="18" hidden="1" customHeight="1" thickTop="1" thickBot="1" x14ac:dyDescent="0.4">
      <c r="A31" s="679"/>
      <c r="B31" s="664"/>
      <c r="C31" s="312" t="s">
        <v>2</v>
      </c>
      <c r="D31" s="694" t="s">
        <v>66</v>
      </c>
      <c r="E31" s="724" t="s">
        <v>67</v>
      </c>
      <c r="F31" s="144" t="s">
        <v>20</v>
      </c>
      <c r="G31" s="461"/>
      <c r="H31" s="502"/>
      <c r="I31" s="530"/>
      <c r="J31" s="531"/>
      <c r="K31" s="532"/>
      <c r="L31" s="533"/>
      <c r="M31" s="534">
        <f t="shared" si="1"/>
        <v>0</v>
      </c>
      <c r="N31" s="535">
        <f>G31+K31</f>
        <v>0</v>
      </c>
      <c r="O31" s="534">
        <f t="shared" si="2"/>
        <v>0</v>
      </c>
      <c r="P31" s="743">
        <f t="shared" si="0"/>
        <v>0</v>
      </c>
      <c r="Q31" s="121"/>
      <c r="R31" s="109"/>
      <c r="S31" s="53"/>
      <c r="T31" s="53"/>
      <c r="U31" s="53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35"/>
      <c r="AI31" s="35"/>
    </row>
    <row r="32" spans="1:35" s="171" customFormat="1" ht="18" hidden="1" customHeight="1" thickTop="1" thickBot="1" x14ac:dyDescent="0.4">
      <c r="A32" s="680"/>
      <c r="B32" s="665"/>
      <c r="C32" s="462" t="s">
        <v>9</v>
      </c>
      <c r="D32" s="695" t="s">
        <v>21</v>
      </c>
      <c r="E32" s="725"/>
      <c r="F32" s="177" t="s">
        <v>20</v>
      </c>
      <c r="G32" s="463"/>
      <c r="H32" s="503"/>
      <c r="I32" s="536"/>
      <c r="J32" s="537"/>
      <c r="K32" s="538"/>
      <c r="L32" s="539"/>
      <c r="M32" s="540">
        <f t="shared" si="1"/>
        <v>0</v>
      </c>
      <c r="N32" s="541">
        <f>G32+K32</f>
        <v>0</v>
      </c>
      <c r="O32" s="755">
        <f t="shared" si="2"/>
        <v>0</v>
      </c>
      <c r="P32" s="744">
        <f t="shared" si="0"/>
        <v>0</v>
      </c>
      <c r="Q32" s="176"/>
      <c r="R32" s="109"/>
      <c r="S32" s="53"/>
      <c r="T32" s="53"/>
      <c r="U32" s="53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77"/>
      <c r="AI32" s="177"/>
    </row>
    <row r="33" spans="1:36" s="451" customFormat="1" ht="18" customHeight="1" x14ac:dyDescent="0.35">
      <c r="A33" s="673"/>
      <c r="B33" s="659"/>
      <c r="C33" s="151"/>
      <c r="D33" s="696"/>
      <c r="E33" s="726" t="s">
        <v>157</v>
      </c>
      <c r="F33" s="66"/>
      <c r="G33" s="8"/>
      <c r="H33" s="630">
        <f>I33+L33</f>
        <v>45064014.950000003</v>
      </c>
      <c r="I33" s="631">
        <f>I15-I16</f>
        <v>42376790.5</v>
      </c>
      <c r="J33" s="632"/>
      <c r="K33" s="633"/>
      <c r="L33" s="774">
        <f>L15-L16</f>
        <v>2687224.45</v>
      </c>
      <c r="M33" s="635"/>
      <c r="N33" s="636"/>
      <c r="O33" s="756">
        <f>O15-O16</f>
        <v>45064014.950000003</v>
      </c>
      <c r="P33" s="745"/>
      <c r="Q33" s="588"/>
      <c r="R33" s="109"/>
      <c r="S33" s="53"/>
      <c r="T33" s="53"/>
      <c r="U33" s="53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6" s="449" customFormat="1" ht="18" customHeight="1" thickBot="1" x14ac:dyDescent="0.4">
      <c r="A34" s="674"/>
      <c r="B34" s="663"/>
      <c r="C34" s="330"/>
      <c r="D34" s="697"/>
      <c r="E34" s="727"/>
      <c r="F34" s="19"/>
      <c r="G34" s="118"/>
      <c r="H34" s="773">
        <f>O33-L29</f>
        <v>36423469.25</v>
      </c>
      <c r="I34" s="543"/>
      <c r="J34" s="495"/>
      <c r="K34" s="544"/>
      <c r="L34" s="545"/>
      <c r="M34" s="546"/>
      <c r="N34" s="547"/>
      <c r="O34" s="757"/>
      <c r="P34" s="746"/>
      <c r="Q34" s="589"/>
      <c r="R34" s="109"/>
      <c r="S34" s="53"/>
      <c r="T34" s="53"/>
      <c r="U34" s="53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6" s="26" customFormat="1" ht="27.75" customHeight="1" thickTop="1" thickBot="1" x14ac:dyDescent="0.4">
      <c r="A35" s="681"/>
      <c r="B35" s="666" t="e">
        <f>B37+B40+#REF!+#REF!+#REF!</f>
        <v>#REF!</v>
      </c>
      <c r="C35" s="584"/>
      <c r="D35" s="698" t="s">
        <v>140</v>
      </c>
      <c r="E35" s="728" t="s">
        <v>159</v>
      </c>
      <c r="F35" s="706"/>
      <c r="G35" s="586" t="e">
        <f>G37+G40+#REF!+#REF!+#REF!</f>
        <v>#REF!</v>
      </c>
      <c r="H35" s="587">
        <v>24360000</v>
      </c>
      <c r="I35" s="595">
        <v>14250000</v>
      </c>
      <c r="J35" s="596"/>
      <c r="K35" s="596"/>
      <c r="L35" s="596">
        <v>10110000</v>
      </c>
      <c r="M35" s="596"/>
      <c r="N35" s="596"/>
      <c r="O35" s="758">
        <f>I35+L35</f>
        <v>24360000</v>
      </c>
      <c r="P35" s="747">
        <f t="shared" si="0"/>
        <v>24360000</v>
      </c>
      <c r="Q35" s="590" t="e">
        <f>SUM(Q37+Q40++#REF!+#REF!+#REF!)</f>
        <v>#REF!</v>
      </c>
      <c r="R35" s="111"/>
      <c r="S35" s="55"/>
      <c r="T35" s="55"/>
      <c r="U35" s="5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</row>
    <row r="36" spans="1:36" s="581" customFormat="1" ht="30.75" customHeight="1" thickTop="1" thickBot="1" x14ac:dyDescent="0.4">
      <c r="A36" s="682"/>
      <c r="B36" s="667"/>
      <c r="C36" s="572"/>
      <c r="D36" s="699"/>
      <c r="E36" s="729" t="s">
        <v>143</v>
      </c>
      <c r="F36" s="573"/>
      <c r="G36" s="574"/>
      <c r="H36" s="575"/>
      <c r="I36" s="576"/>
      <c r="J36" s="576"/>
      <c r="K36" s="576"/>
      <c r="L36" s="626"/>
      <c r="M36" s="626"/>
      <c r="N36" s="626"/>
      <c r="O36" s="627">
        <f>I36+L36</f>
        <v>0</v>
      </c>
      <c r="P36" s="579"/>
      <c r="Q36" s="591"/>
      <c r="R36" s="55"/>
      <c r="S36" s="55"/>
      <c r="T36" s="55"/>
      <c r="U36" s="5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580"/>
    </row>
    <row r="37" spans="1:36" s="13" customFormat="1" ht="29.25" customHeight="1" thickTop="1" x14ac:dyDescent="0.25">
      <c r="A37" s="683">
        <v>1</v>
      </c>
      <c r="B37" s="668">
        <v>1</v>
      </c>
      <c r="C37" s="465"/>
      <c r="D37" s="700" t="s">
        <v>135</v>
      </c>
      <c r="E37" s="730"/>
      <c r="F37" s="707"/>
      <c r="G37" s="510">
        <f>G38+G39</f>
        <v>0</v>
      </c>
      <c r="H37" s="510"/>
      <c r="I37" s="548"/>
      <c r="J37" s="549"/>
      <c r="K37" s="550"/>
      <c r="L37" s="551"/>
      <c r="M37" s="552">
        <f t="shared" si="1"/>
        <v>0</v>
      </c>
      <c r="N37" s="553">
        <f t="shared" ref="N37:N43" si="3">G37+K37</f>
        <v>0</v>
      </c>
      <c r="O37" s="570">
        <f t="shared" si="2"/>
        <v>0</v>
      </c>
      <c r="P37" s="569">
        <f t="shared" si="0"/>
        <v>0</v>
      </c>
      <c r="Q37" s="21"/>
      <c r="R37" s="111"/>
      <c r="S37" s="53"/>
      <c r="T37" s="55"/>
      <c r="U37" s="5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</row>
    <row r="38" spans="1:36" s="34" customFormat="1" ht="15.75" customHeight="1" thickBot="1" x14ac:dyDescent="0.3">
      <c r="A38" s="677"/>
      <c r="B38" s="659"/>
      <c r="C38" s="151" t="s">
        <v>2</v>
      </c>
      <c r="D38" s="701"/>
      <c r="E38" s="731"/>
      <c r="F38" s="659"/>
      <c r="G38" s="9"/>
      <c r="H38" s="9"/>
      <c r="I38" s="512"/>
      <c r="J38" s="513"/>
      <c r="K38" s="512"/>
      <c r="L38" s="478"/>
      <c r="M38" s="554"/>
      <c r="N38" s="555"/>
      <c r="O38" s="554"/>
      <c r="P38" s="735">
        <f t="shared" si="0"/>
        <v>0</v>
      </c>
      <c r="Q38" s="10"/>
      <c r="R38" s="109"/>
      <c r="S38" s="55"/>
      <c r="T38" s="55"/>
      <c r="U38" s="53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6" s="35" customFormat="1" ht="26.25" hidden="1" customHeight="1" thickBot="1" x14ac:dyDescent="0.3">
      <c r="A39" s="679"/>
      <c r="B39" s="664"/>
      <c r="C39" s="312" t="s">
        <v>9</v>
      </c>
      <c r="D39" s="702"/>
      <c r="E39" s="732"/>
      <c r="F39" s="144" t="s">
        <v>24</v>
      </c>
      <c r="G39" s="8"/>
      <c r="H39" s="198"/>
      <c r="I39" s="9"/>
      <c r="J39" s="10"/>
      <c r="K39" s="205"/>
      <c r="L39" s="70"/>
      <c r="M39" s="28">
        <f t="shared" si="1"/>
        <v>0</v>
      </c>
      <c r="N39" s="125">
        <f t="shared" si="3"/>
        <v>0</v>
      </c>
      <c r="O39" s="70">
        <f t="shared" si="2"/>
        <v>0</v>
      </c>
      <c r="P39" s="28">
        <f t="shared" si="0"/>
        <v>0</v>
      </c>
      <c r="Q39" s="28"/>
      <c r="R39" s="109"/>
      <c r="S39" s="53"/>
      <c r="T39" s="53"/>
      <c r="U39" s="53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6" s="37" customFormat="1" ht="25.5" customHeight="1" thickTop="1" thickBot="1" x14ac:dyDescent="0.35">
      <c r="A40" s="684"/>
      <c r="B40" s="669">
        <v>4</v>
      </c>
      <c r="C40" s="466"/>
      <c r="D40" s="703"/>
      <c r="E40" s="733" t="s">
        <v>158</v>
      </c>
      <c r="F40" s="38"/>
      <c r="G40" s="460" t="e">
        <f>SUM(#REF!)</f>
        <v>#REF!</v>
      </c>
      <c r="H40" s="643">
        <f>I40+L40</f>
        <v>24360000</v>
      </c>
      <c r="I40" s="644">
        <f>I35-I36</f>
        <v>14250000</v>
      </c>
      <c r="J40" s="645"/>
      <c r="K40" s="646"/>
      <c r="L40" s="647">
        <f>L35-L36</f>
        <v>10110000</v>
      </c>
      <c r="M40" s="645">
        <f t="shared" si="1"/>
        <v>10110000</v>
      </c>
      <c r="N40" s="586" t="e">
        <f t="shared" si="3"/>
        <v>#REF!</v>
      </c>
      <c r="O40" s="647">
        <f t="shared" si="2"/>
        <v>24360000</v>
      </c>
      <c r="P40" s="92" t="e">
        <f t="shared" si="0"/>
        <v>#REF!</v>
      </c>
      <c r="Q40" s="92" t="e">
        <f>SUM(#REF!)</f>
        <v>#REF!</v>
      </c>
      <c r="R40" s="111"/>
      <c r="S40" s="55"/>
      <c r="T40" s="55"/>
      <c r="U40" s="5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51"/>
      <c r="AI40" s="51"/>
    </row>
    <row r="41" spans="1:36" s="264" customFormat="1" ht="17.25" hidden="1" customHeight="1" thickTop="1" thickBot="1" x14ac:dyDescent="0.3">
      <c r="A41" s="309"/>
      <c r="B41" s="275"/>
      <c r="C41" s="312" t="s">
        <v>2</v>
      </c>
      <c r="D41" s="276"/>
      <c r="E41" s="327"/>
      <c r="F41" s="277" t="s">
        <v>25</v>
      </c>
      <c r="G41" s="265">
        <v>1777440</v>
      </c>
      <c r="H41" s="444"/>
      <c r="I41" s="266"/>
      <c r="J41" s="267"/>
      <c r="K41" s="265"/>
      <c r="L41" s="266"/>
      <c r="M41" s="267">
        <f t="shared" si="1"/>
        <v>0</v>
      </c>
      <c r="N41" s="265">
        <f t="shared" si="3"/>
        <v>1777440</v>
      </c>
      <c r="O41" s="266">
        <f>I41+L41</f>
        <v>0</v>
      </c>
      <c r="P41" s="267">
        <f t="shared" si="0"/>
        <v>1777440</v>
      </c>
      <c r="Q41" s="267"/>
      <c r="R41" s="328"/>
      <c r="S41" s="329"/>
      <c r="T41" s="329"/>
      <c r="U41" s="329"/>
    </row>
    <row r="42" spans="1:36" s="248" customFormat="1" ht="18" hidden="1" customHeight="1" x14ac:dyDescent="0.25">
      <c r="A42" s="307"/>
      <c r="B42" s="237"/>
      <c r="C42" s="163" t="s">
        <v>9</v>
      </c>
      <c r="D42" s="238"/>
      <c r="E42" s="325"/>
      <c r="F42" s="240" t="s">
        <v>25</v>
      </c>
      <c r="G42" s="241"/>
      <c r="H42" s="244"/>
      <c r="I42" s="242"/>
      <c r="J42" s="243"/>
      <c r="K42" s="241"/>
      <c r="L42" s="326"/>
      <c r="M42" s="243">
        <f t="shared" si="1"/>
        <v>0</v>
      </c>
      <c r="N42" s="241">
        <f t="shared" si="3"/>
        <v>0</v>
      </c>
      <c r="O42" s="326">
        <f>I42+L42</f>
        <v>0</v>
      </c>
      <c r="P42" s="243">
        <f t="shared" si="0"/>
        <v>0</v>
      </c>
      <c r="Q42" s="243"/>
      <c r="R42" s="245"/>
      <c r="S42" s="246"/>
      <c r="T42" s="246"/>
      <c r="U42" s="246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</row>
    <row r="43" spans="1:36" s="248" customFormat="1" ht="18" hidden="1" customHeight="1" thickBot="1" x14ac:dyDescent="0.3">
      <c r="A43" s="309"/>
      <c r="B43" s="275"/>
      <c r="C43" s="312" t="s">
        <v>9</v>
      </c>
      <c r="D43" s="276"/>
      <c r="E43" s="263"/>
      <c r="F43" s="277" t="s">
        <v>25</v>
      </c>
      <c r="G43" s="265"/>
      <c r="H43" s="444"/>
      <c r="I43" s="266"/>
      <c r="J43" s="267"/>
      <c r="K43" s="265"/>
      <c r="L43" s="278"/>
      <c r="M43" s="267">
        <f t="shared" si="1"/>
        <v>0</v>
      </c>
      <c r="N43" s="265">
        <f t="shared" si="3"/>
        <v>0</v>
      </c>
      <c r="O43" s="278">
        <f>I43+L43</f>
        <v>0</v>
      </c>
      <c r="P43" s="267">
        <f t="shared" si="0"/>
        <v>0</v>
      </c>
      <c r="Q43" s="267"/>
      <c r="R43" s="245"/>
      <c r="S43" s="246"/>
      <c r="T43" s="246"/>
      <c r="U43" s="246"/>
      <c r="V43" s="247"/>
      <c r="W43" s="247"/>
      <c r="X43" s="247"/>
      <c r="Y43" s="247"/>
      <c r="Z43" s="247"/>
      <c r="AA43" s="247"/>
      <c r="AB43" s="247"/>
      <c r="AC43" s="247"/>
      <c r="AD43" s="247"/>
      <c r="AE43" s="247"/>
      <c r="AF43" s="247"/>
      <c r="AG43" s="247"/>
    </row>
    <row r="44" spans="1:36" ht="39.75" customHeight="1" thickTop="1" x14ac:dyDescent="0.2">
      <c r="A44" s="467"/>
      <c r="B44" s="34"/>
      <c r="C44" s="34"/>
      <c r="D44" s="34"/>
      <c r="E44" s="34" t="s">
        <v>163</v>
      </c>
      <c r="F44" s="34"/>
      <c r="G44" s="468"/>
      <c r="H44" s="468"/>
      <c r="I44" s="468"/>
      <c r="J44" s="468"/>
      <c r="K44" s="468"/>
      <c r="L44" s="468"/>
      <c r="M44" s="468"/>
      <c r="N44" s="468"/>
      <c r="O44" s="648">
        <f>O40+O33+O13</f>
        <v>129042664</v>
      </c>
      <c r="P44" s="178"/>
      <c r="Q44" s="178"/>
      <c r="R44" s="19"/>
    </row>
    <row r="45" spans="1:36" x14ac:dyDescent="0.2">
      <c r="A45" s="467"/>
      <c r="B45" s="34"/>
      <c r="C45" s="34"/>
      <c r="D45" s="34"/>
      <c r="E45" s="469"/>
      <c r="F45" s="34"/>
      <c r="G45" s="470"/>
      <c r="H45" s="470"/>
      <c r="I45" s="470"/>
      <c r="J45" s="468"/>
      <c r="K45" s="468"/>
      <c r="L45" s="468"/>
      <c r="M45" s="470"/>
      <c r="N45" s="468"/>
      <c r="O45" s="468"/>
      <c r="P45" s="114">
        <v>80000000</v>
      </c>
      <c r="Q45" s="179"/>
      <c r="R45" s="19"/>
    </row>
    <row r="46" spans="1:36" x14ac:dyDescent="0.2">
      <c r="G46" s="52"/>
      <c r="H46" s="52"/>
      <c r="I46" s="52"/>
      <c r="J46" s="52"/>
      <c r="M46" s="52"/>
      <c r="P46" s="114" t="e">
        <f>P45-#REF!</f>
        <v>#REF!</v>
      </c>
      <c r="Q46" s="114"/>
      <c r="R46" s="19"/>
    </row>
    <row r="47" spans="1:36" x14ac:dyDescent="0.2">
      <c r="E47" s="7">
        <v>111531.27</v>
      </c>
      <c r="G47" s="52"/>
      <c r="H47" s="52">
        <v>115</v>
      </c>
      <c r="I47" s="52">
        <f>E47*H47</f>
        <v>12826096.050000001</v>
      </c>
      <c r="M47" s="52"/>
      <c r="P47" s="114"/>
      <c r="Q47" s="180"/>
      <c r="R47" s="19"/>
    </row>
    <row r="48" spans="1:36" x14ac:dyDescent="0.2">
      <c r="E48" s="7">
        <v>8009.21</v>
      </c>
      <c r="H48" s="32">
        <v>115</v>
      </c>
      <c r="I48" s="52">
        <f>E48*H48</f>
        <v>921059.15</v>
      </c>
      <c r="M48" s="52"/>
      <c r="P48" s="114"/>
      <c r="Q48" s="180"/>
      <c r="R48" s="19"/>
    </row>
    <row r="49" spans="1:36" x14ac:dyDescent="0.2">
      <c r="I49" s="52">
        <f>SUM(I47:I48)</f>
        <v>13747155.200000001</v>
      </c>
      <c r="M49" s="52"/>
      <c r="P49" s="393" t="s">
        <v>88</v>
      </c>
      <c r="Q49" s="394" t="s">
        <v>89</v>
      </c>
      <c r="R49" s="19"/>
    </row>
    <row r="50" spans="1:36" ht="15" x14ac:dyDescent="0.25">
      <c r="E50" s="615">
        <v>2264.8000000000002</v>
      </c>
      <c r="H50" s="52">
        <v>115</v>
      </c>
      <c r="I50" s="52">
        <f>E50*H50</f>
        <v>260452.00000000003</v>
      </c>
      <c r="M50" s="52"/>
      <c r="P50" s="114"/>
      <c r="Q50" s="114"/>
      <c r="R50" s="53"/>
    </row>
    <row r="51" spans="1:36" ht="15.75" thickBot="1" x14ac:dyDescent="0.3">
      <c r="E51" s="615">
        <v>2768</v>
      </c>
      <c r="H51" s="52">
        <v>115</v>
      </c>
      <c r="I51" s="52">
        <f>E51*H51</f>
        <v>318320</v>
      </c>
      <c r="M51" s="52"/>
      <c r="O51" s="302"/>
      <c r="P51" s="395"/>
      <c r="Q51" s="395"/>
      <c r="R51" s="396"/>
    </row>
    <row r="52" spans="1:36" s="53" customFormat="1" ht="14.25" thickTop="1" thickBot="1" x14ac:dyDescent="0.25">
      <c r="A52" s="103"/>
      <c r="B52" s="7"/>
      <c r="C52" s="7"/>
      <c r="D52" s="7"/>
      <c r="E52" s="7"/>
      <c r="F52" s="7"/>
      <c r="G52" s="32"/>
      <c r="H52" s="52"/>
      <c r="I52" s="52">
        <f>SUM(I50:I51)</f>
        <v>578772</v>
      </c>
      <c r="J52" s="32"/>
      <c r="K52" s="32"/>
      <c r="L52" s="32"/>
      <c r="M52" s="52"/>
      <c r="N52" s="52"/>
      <c r="O52" s="32"/>
      <c r="P52" s="114"/>
      <c r="Q52" s="397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34"/>
      <c r="AI52" s="34"/>
      <c r="AJ52" s="7"/>
    </row>
    <row r="53" spans="1:36" s="53" customFormat="1" ht="15.75" thickTop="1" x14ac:dyDescent="0.25">
      <c r="A53" s="103"/>
      <c r="B53" s="7"/>
      <c r="C53" s="7"/>
      <c r="D53" s="7"/>
      <c r="E53" s="615">
        <v>5500</v>
      </c>
      <c r="F53" s="7"/>
      <c r="G53" s="32"/>
      <c r="H53" s="52">
        <v>115</v>
      </c>
      <c r="I53" s="52">
        <f>E53*H53</f>
        <v>632500</v>
      </c>
      <c r="J53" s="32"/>
      <c r="K53" s="32"/>
      <c r="L53" s="32"/>
      <c r="M53" s="52"/>
      <c r="N53" s="32"/>
      <c r="O53" s="32"/>
      <c r="P53" s="114"/>
      <c r="Q53" s="393">
        <f>SUM(Q50:Q52)</f>
        <v>0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34"/>
      <c r="AI53" s="34"/>
      <c r="AJ53" s="7"/>
    </row>
    <row r="54" spans="1:36" s="53" customFormat="1" ht="15.75" thickBot="1" x14ac:dyDescent="0.25">
      <c r="A54" s="103"/>
      <c r="B54" s="7"/>
      <c r="C54" s="7"/>
      <c r="D54" s="7"/>
      <c r="E54" s="624">
        <v>620</v>
      </c>
      <c r="F54" s="7"/>
      <c r="G54" s="32"/>
      <c r="H54" s="52">
        <v>115</v>
      </c>
      <c r="I54" s="52">
        <f>E54*H54</f>
        <v>71300</v>
      </c>
      <c r="J54" s="32"/>
      <c r="K54" s="32"/>
      <c r="L54" s="32"/>
      <c r="M54" s="52"/>
      <c r="N54" s="32"/>
      <c r="O54" s="32"/>
      <c r="P54" s="114"/>
      <c r="Q54" s="180"/>
      <c r="R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4"/>
      <c r="AI54" s="34"/>
      <c r="AJ54" s="7"/>
    </row>
    <row r="55" spans="1:36" s="53" customFormat="1" x14ac:dyDescent="0.2">
      <c r="A55" s="103"/>
      <c r="B55" s="7"/>
      <c r="C55" s="7"/>
      <c r="D55" s="7"/>
      <c r="E55" s="7"/>
      <c r="F55" s="7"/>
      <c r="G55" s="32"/>
      <c r="H55" s="52"/>
      <c r="I55" s="52">
        <f>SUM(I53:I54)</f>
        <v>703800</v>
      </c>
      <c r="J55" s="32"/>
      <c r="K55" s="32"/>
      <c r="L55" s="32"/>
      <c r="M55" s="52"/>
      <c r="N55" s="32"/>
      <c r="O55" s="32"/>
      <c r="P55" s="114"/>
      <c r="Q55" s="180"/>
      <c r="R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34"/>
      <c r="AI55" s="34"/>
      <c r="AJ55" s="7"/>
    </row>
    <row r="56" spans="1:36" s="53" customFormat="1" x14ac:dyDescent="0.2">
      <c r="A56" s="103"/>
      <c r="B56" s="7"/>
      <c r="C56" s="7"/>
      <c r="D56" s="7"/>
      <c r="E56" s="7"/>
      <c r="F56" s="7"/>
      <c r="G56" s="32"/>
      <c r="H56" s="52"/>
      <c r="I56" s="52"/>
      <c r="J56" s="32"/>
      <c r="K56" s="32"/>
      <c r="L56" s="32"/>
      <c r="M56" s="138"/>
      <c r="N56" s="32"/>
      <c r="O56" s="32"/>
      <c r="P56" s="114"/>
      <c r="Q56" s="180"/>
      <c r="R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34"/>
      <c r="AI56" s="34"/>
      <c r="AJ56" s="7"/>
    </row>
    <row r="57" spans="1:36" s="53" customFormat="1" x14ac:dyDescent="0.2">
      <c r="A57" s="103"/>
      <c r="B57" s="7"/>
      <c r="C57" s="7"/>
      <c r="D57" s="7"/>
      <c r="E57" s="7">
        <v>13000</v>
      </c>
      <c r="F57" s="7"/>
      <c r="G57" s="32"/>
      <c r="H57" s="52">
        <v>115</v>
      </c>
      <c r="I57" s="52">
        <f>E57*H57</f>
        <v>1495000</v>
      </c>
      <c r="J57" s="32"/>
      <c r="K57" s="32"/>
      <c r="L57" s="32"/>
      <c r="M57" s="32"/>
      <c r="N57" s="32"/>
      <c r="O57" s="32"/>
      <c r="P57" s="114"/>
      <c r="Q57" s="180"/>
      <c r="R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34"/>
      <c r="AI57" s="34"/>
      <c r="AJ57" s="7"/>
    </row>
    <row r="58" spans="1:36" s="53" customFormat="1" x14ac:dyDescent="0.2">
      <c r="A58" s="103"/>
      <c r="B58" s="7"/>
      <c r="C58" s="7"/>
      <c r="D58" s="7"/>
      <c r="E58" s="7"/>
      <c r="F58" s="7"/>
      <c r="G58" s="32"/>
      <c r="H58" s="52"/>
      <c r="I58" s="52"/>
      <c r="J58" s="32"/>
      <c r="K58" s="32"/>
      <c r="L58" s="32"/>
      <c r="M58" s="32"/>
      <c r="N58" s="32"/>
      <c r="O58" s="32"/>
      <c r="P58" s="114"/>
      <c r="Q58" s="180"/>
      <c r="R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34"/>
      <c r="AI58" s="34"/>
      <c r="AJ58" s="7"/>
    </row>
    <row r="59" spans="1:36" s="53" customFormat="1" x14ac:dyDescent="0.2">
      <c r="A59" s="103"/>
      <c r="B59" s="7"/>
      <c r="C59" s="7"/>
      <c r="D59" s="7"/>
      <c r="E59" s="7"/>
      <c r="F59" s="7"/>
      <c r="G59" s="32"/>
      <c r="H59" s="32"/>
      <c r="I59" s="32"/>
      <c r="J59" s="32"/>
      <c r="K59" s="32"/>
      <c r="L59" s="32"/>
      <c r="M59" s="32"/>
      <c r="N59" s="32"/>
      <c r="O59" s="32"/>
      <c r="P59" s="114"/>
      <c r="Q59" s="180"/>
      <c r="R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34"/>
      <c r="AI59" s="34"/>
      <c r="AJ59" s="7"/>
    </row>
    <row r="60" spans="1:36" s="53" customFormat="1" x14ac:dyDescent="0.2">
      <c r="A60" s="103"/>
      <c r="B60" s="7"/>
      <c r="C60" s="7"/>
      <c r="D60" s="7"/>
      <c r="E60" s="7"/>
      <c r="F60" s="7"/>
      <c r="G60" s="32"/>
      <c r="H60" s="32"/>
      <c r="I60" s="32"/>
      <c r="J60" s="32"/>
      <c r="K60" s="32"/>
      <c r="L60" s="32"/>
      <c r="M60" s="32"/>
      <c r="N60" s="32"/>
      <c r="O60" s="32"/>
      <c r="P60" s="114"/>
      <c r="Q60" s="180"/>
      <c r="R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34"/>
      <c r="AI60" s="34"/>
      <c r="AJ60" s="7"/>
    </row>
    <row r="61" spans="1:36" s="53" customFormat="1" x14ac:dyDescent="0.2">
      <c r="A61" s="103"/>
      <c r="B61" s="7"/>
      <c r="C61" s="7"/>
      <c r="D61" s="7"/>
      <c r="E61" s="7"/>
      <c r="F61" s="7"/>
      <c r="G61" s="32"/>
      <c r="H61" s="32"/>
      <c r="I61" s="32"/>
      <c r="J61" s="32"/>
      <c r="K61" s="32"/>
      <c r="L61" s="32"/>
      <c r="M61" s="32"/>
      <c r="N61" s="32"/>
      <c r="O61" s="52" t="e">
        <f>#REF!-#REF!</f>
        <v>#REF!</v>
      </c>
      <c r="P61" s="114"/>
      <c r="Q61" s="180"/>
      <c r="R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34"/>
      <c r="AI61" s="34"/>
      <c r="AJ61" s="7"/>
    </row>
    <row r="62" spans="1:36" s="53" customFormat="1" x14ac:dyDescent="0.2">
      <c r="A62" s="103"/>
      <c r="B62" s="7"/>
      <c r="C62" s="7"/>
      <c r="D62" s="7"/>
      <c r="E62" s="7"/>
      <c r="F62" s="7"/>
      <c r="G62" s="32"/>
      <c r="H62" s="32"/>
      <c r="I62" s="32"/>
      <c r="J62" s="32"/>
      <c r="K62" s="32"/>
      <c r="L62" s="32"/>
      <c r="M62" s="32"/>
      <c r="N62" s="32"/>
      <c r="O62" s="32"/>
      <c r="P62" s="114"/>
      <c r="Q62" s="180"/>
      <c r="R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34"/>
      <c r="AI62" s="34"/>
      <c r="AJ62" s="7"/>
    </row>
    <row r="63" spans="1:36" s="53" customFormat="1" x14ac:dyDescent="0.2">
      <c r="A63" s="103"/>
      <c r="B63" s="7"/>
      <c r="C63" s="7"/>
      <c r="D63" s="7"/>
      <c r="E63" s="7"/>
      <c r="F63" s="7"/>
      <c r="G63" s="32"/>
      <c r="H63" s="32"/>
      <c r="I63" s="32"/>
      <c r="J63" s="32"/>
      <c r="K63" s="32"/>
      <c r="L63" s="32"/>
      <c r="M63" s="32"/>
      <c r="N63" s="32"/>
      <c r="O63" s="32"/>
      <c r="P63" s="114"/>
      <c r="Q63" s="180"/>
      <c r="R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34"/>
      <c r="AI63" s="34"/>
      <c r="AJ63" s="7"/>
    </row>
    <row r="64" spans="1:36" s="53" customFormat="1" x14ac:dyDescent="0.2">
      <c r="A64" s="103"/>
      <c r="B64" s="7"/>
      <c r="C64" s="7"/>
      <c r="D64" s="7"/>
      <c r="E64" s="7"/>
      <c r="F64" s="7"/>
      <c r="G64" s="32"/>
      <c r="H64" s="32"/>
      <c r="I64" s="32"/>
      <c r="J64" s="32"/>
      <c r="K64" s="32"/>
      <c r="L64" s="32"/>
      <c r="M64" s="32"/>
      <c r="N64" s="32"/>
      <c r="O64" s="32"/>
      <c r="P64" s="114"/>
      <c r="Q64" s="180"/>
      <c r="R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34"/>
      <c r="AI64" s="34"/>
      <c r="AJ64" s="7"/>
    </row>
    <row r="65" spans="1:36" s="53" customFormat="1" x14ac:dyDescent="0.2">
      <c r="A65" s="103"/>
      <c r="B65" s="7"/>
      <c r="C65" s="7"/>
      <c r="D65" s="7"/>
      <c r="E65" s="7"/>
      <c r="F65" s="7"/>
      <c r="G65" s="32"/>
      <c r="H65" s="32"/>
      <c r="I65" s="32"/>
      <c r="J65" s="32"/>
      <c r="K65" s="32"/>
      <c r="L65" s="32"/>
      <c r="M65" s="32"/>
      <c r="N65" s="32"/>
      <c r="O65" s="32"/>
      <c r="P65" s="114"/>
      <c r="Q65" s="180"/>
      <c r="R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34"/>
      <c r="AI65" s="34"/>
      <c r="AJ65" s="7"/>
    </row>
    <row r="66" spans="1:36" s="53" customFormat="1" x14ac:dyDescent="0.2">
      <c r="A66" s="103"/>
      <c r="B66" s="7"/>
      <c r="C66" s="7"/>
      <c r="D66" s="7"/>
      <c r="E66" s="7"/>
      <c r="F66" s="7"/>
      <c r="G66" s="32"/>
      <c r="H66" s="32"/>
      <c r="I66" s="32"/>
      <c r="J66" s="32"/>
      <c r="K66" s="32"/>
      <c r="L66" s="32"/>
      <c r="M66" s="32"/>
      <c r="N66" s="32"/>
      <c r="O66" s="32"/>
      <c r="P66" s="180"/>
      <c r="Q66" s="180"/>
      <c r="R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34"/>
      <c r="AI66" s="34"/>
      <c r="AJ66" s="7"/>
    </row>
    <row r="67" spans="1:36" s="53" customFormat="1" x14ac:dyDescent="0.2">
      <c r="A67" s="103"/>
      <c r="B67" s="7"/>
      <c r="C67" s="7"/>
      <c r="D67" s="7"/>
      <c r="E67" s="7"/>
      <c r="F67" s="7"/>
      <c r="G67" s="32"/>
      <c r="H67" s="32"/>
      <c r="I67" s="32"/>
      <c r="J67" s="32"/>
      <c r="K67" s="32"/>
      <c r="L67" s="32"/>
      <c r="M67" s="32"/>
      <c r="N67" s="32"/>
      <c r="O67" s="32"/>
      <c r="P67" s="180"/>
      <c r="Q67" s="180"/>
      <c r="R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34"/>
      <c r="AI67" s="34"/>
      <c r="AJ67" s="7"/>
    </row>
    <row r="68" spans="1:36" s="53" customFormat="1" x14ac:dyDescent="0.2">
      <c r="A68" s="103"/>
      <c r="B68" s="7"/>
      <c r="C68" s="7"/>
      <c r="D68" s="7"/>
      <c r="E68" s="7"/>
      <c r="F68" s="7"/>
      <c r="G68" s="32"/>
      <c r="H68" s="32"/>
      <c r="I68" s="32"/>
      <c r="J68" s="32"/>
      <c r="K68" s="32"/>
      <c r="L68" s="32"/>
      <c r="M68" s="32"/>
      <c r="N68" s="32"/>
      <c r="O68" s="32">
        <v>71169483.329999998</v>
      </c>
      <c r="P68" s="180"/>
      <c r="Q68" s="180"/>
      <c r="R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34"/>
      <c r="AI68" s="34"/>
      <c r="AJ68" s="7"/>
    </row>
    <row r="69" spans="1:36" s="53" customFormat="1" x14ac:dyDescent="0.2">
      <c r="A69" s="103"/>
      <c r="B69" s="7"/>
      <c r="C69" s="7"/>
      <c r="D69" s="7"/>
      <c r="E69" s="7"/>
      <c r="F69" s="7"/>
      <c r="G69" s="32"/>
      <c r="H69" s="32"/>
      <c r="I69" s="32"/>
      <c r="J69" s="32"/>
      <c r="K69" s="32"/>
      <c r="L69" s="32"/>
      <c r="M69" s="32"/>
      <c r="N69" s="32"/>
      <c r="O69" s="32">
        <v>8699596.6600000001</v>
      </c>
      <c r="P69" s="180"/>
      <c r="Q69" s="180"/>
      <c r="R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34"/>
      <c r="AI69" s="34"/>
      <c r="AJ69" s="7"/>
    </row>
    <row r="70" spans="1:36" s="53" customFormat="1" x14ac:dyDescent="0.2">
      <c r="A70" s="103"/>
      <c r="B70" s="7"/>
      <c r="C70" s="7"/>
      <c r="D70" s="7"/>
      <c r="E70" s="7"/>
      <c r="F70" s="7"/>
      <c r="G70" s="32"/>
      <c r="H70" s="32"/>
      <c r="I70" s="32"/>
      <c r="J70" s="32"/>
      <c r="K70" s="32"/>
      <c r="L70" s="32"/>
      <c r="M70" s="32"/>
      <c r="N70" s="32"/>
      <c r="O70" s="32">
        <f>SUM(O68:O69)</f>
        <v>79869079.989999995</v>
      </c>
      <c r="P70" s="180"/>
      <c r="Q70" s="180"/>
      <c r="R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34"/>
      <c r="AI70" s="34"/>
      <c r="AJ70" s="7"/>
    </row>
    <row r="71" spans="1:36" s="53" customFormat="1" x14ac:dyDescent="0.2">
      <c r="A71" s="103"/>
      <c r="B71" s="7"/>
      <c r="C71" s="7"/>
      <c r="D71" s="7"/>
      <c r="E71" s="7"/>
      <c r="F71" s="7"/>
      <c r="G71" s="32"/>
      <c r="H71" s="32"/>
      <c r="I71" s="32"/>
      <c r="J71" s="32"/>
      <c r="K71" s="32"/>
      <c r="L71" s="32"/>
      <c r="M71" s="32"/>
      <c r="N71" s="32"/>
      <c r="O71" s="32"/>
      <c r="P71" s="180"/>
      <c r="Q71" s="180"/>
      <c r="R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34"/>
      <c r="AI71" s="34"/>
      <c r="AJ71" s="7"/>
    </row>
    <row r="72" spans="1:36" s="53" customFormat="1" x14ac:dyDescent="0.2">
      <c r="A72" s="103"/>
      <c r="B72" s="7"/>
      <c r="C72" s="7"/>
      <c r="D72" s="7"/>
      <c r="E72" s="7"/>
      <c r="F72" s="7"/>
      <c r="G72" s="32"/>
      <c r="H72" s="32"/>
      <c r="I72" s="32"/>
      <c r="J72" s="32"/>
      <c r="K72" s="32"/>
      <c r="L72" s="32"/>
      <c r="M72" s="32"/>
      <c r="N72" s="32"/>
      <c r="O72" s="32"/>
      <c r="P72" s="180"/>
      <c r="Q72" s="180"/>
      <c r="R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34"/>
      <c r="AI72" s="34"/>
      <c r="AJ72" s="7"/>
    </row>
    <row r="73" spans="1:36" s="53" customFormat="1" x14ac:dyDescent="0.2">
      <c r="A73" s="103"/>
      <c r="B73" s="7"/>
      <c r="C73" s="7"/>
      <c r="D73" s="7"/>
      <c r="E73" s="7"/>
      <c r="F73" s="7"/>
      <c r="G73" s="32"/>
      <c r="H73" s="32"/>
      <c r="I73" s="32"/>
      <c r="J73" s="32"/>
      <c r="K73" s="32"/>
      <c r="L73" s="32"/>
      <c r="M73" s="32"/>
      <c r="N73" s="32"/>
      <c r="O73" s="32"/>
      <c r="P73" s="180"/>
      <c r="Q73" s="180"/>
      <c r="R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34"/>
      <c r="AI73" s="34"/>
      <c r="AJ73" s="7"/>
    </row>
    <row r="74" spans="1:36" s="53" customFormat="1" x14ac:dyDescent="0.2">
      <c r="A74" s="103"/>
      <c r="B74" s="7"/>
      <c r="C74" s="7"/>
      <c r="D74" s="7"/>
      <c r="E74" s="7"/>
      <c r="F74" s="7"/>
      <c r="G74" s="32"/>
      <c r="H74" s="32"/>
      <c r="I74" s="32"/>
      <c r="J74" s="32"/>
      <c r="K74" s="32"/>
      <c r="L74" s="32"/>
      <c r="M74" s="32"/>
      <c r="N74" s="32"/>
      <c r="O74" s="32"/>
      <c r="P74" s="180"/>
      <c r="Q74" s="180"/>
      <c r="R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34"/>
      <c r="AI74" s="34"/>
      <c r="AJ74" s="7"/>
    </row>
    <row r="75" spans="1:36" s="53" customFormat="1" x14ac:dyDescent="0.2">
      <c r="A75" s="103"/>
      <c r="B75" s="7"/>
      <c r="C75" s="7"/>
      <c r="D75" s="7"/>
      <c r="E75" s="7"/>
      <c r="F75" s="7"/>
      <c r="G75" s="32"/>
      <c r="H75" s="32"/>
      <c r="I75" s="32"/>
      <c r="J75" s="32"/>
      <c r="K75" s="32"/>
      <c r="L75" s="32"/>
      <c r="M75" s="32"/>
      <c r="N75" s="32"/>
      <c r="O75" s="32"/>
      <c r="P75" s="180"/>
      <c r="Q75" s="180"/>
      <c r="R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34"/>
      <c r="AI75" s="34"/>
      <c r="AJ75" s="7"/>
    </row>
    <row r="76" spans="1:36" s="53" customFormat="1" x14ac:dyDescent="0.2">
      <c r="A76" s="103"/>
      <c r="B76" s="7"/>
      <c r="C76" s="7"/>
      <c r="D76" s="7"/>
      <c r="E76" s="7"/>
      <c r="F76" s="7"/>
      <c r="G76" s="32"/>
      <c r="H76" s="32"/>
      <c r="I76" s="32"/>
      <c r="J76" s="32"/>
      <c r="K76" s="32"/>
      <c r="L76" s="32"/>
      <c r="M76" s="32"/>
      <c r="N76" s="32"/>
      <c r="O76" s="32"/>
      <c r="P76" s="180"/>
      <c r="Q76" s="180"/>
      <c r="R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34"/>
      <c r="AI76" s="34"/>
      <c r="AJ76" s="7"/>
    </row>
    <row r="77" spans="1:36" s="53" customFormat="1" x14ac:dyDescent="0.2">
      <c r="A77" s="103"/>
      <c r="B77" s="7"/>
      <c r="C77" s="7"/>
      <c r="D77" s="7"/>
      <c r="E77" s="7"/>
      <c r="F77" s="7"/>
      <c r="G77" s="32"/>
      <c r="H77" s="32"/>
      <c r="I77" s="32"/>
      <c r="J77" s="32"/>
      <c r="K77" s="32"/>
      <c r="L77" s="32"/>
      <c r="M77" s="32"/>
      <c r="N77" s="32"/>
      <c r="O77" s="32"/>
      <c r="P77" s="180"/>
      <c r="Q77" s="180"/>
      <c r="R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34"/>
      <c r="AI77" s="34"/>
      <c r="AJ77" s="7"/>
    </row>
    <row r="78" spans="1:36" s="53" customFormat="1" x14ac:dyDescent="0.2">
      <c r="A78" s="103"/>
      <c r="B78" s="7"/>
      <c r="C78" s="7"/>
      <c r="D78" s="7"/>
      <c r="E78" s="7"/>
      <c r="F78" s="7"/>
      <c r="G78" s="32"/>
      <c r="H78" s="32"/>
      <c r="I78" s="32"/>
      <c r="J78" s="32"/>
      <c r="K78" s="32"/>
      <c r="L78" s="32"/>
      <c r="M78" s="32"/>
      <c r="N78" s="32"/>
      <c r="O78" s="32"/>
      <c r="P78" s="180"/>
      <c r="Q78" s="180"/>
      <c r="R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34"/>
      <c r="AI78" s="34"/>
      <c r="AJ78" s="7"/>
    </row>
    <row r="79" spans="1:36" s="53" customFormat="1" x14ac:dyDescent="0.2">
      <c r="A79" s="103"/>
      <c r="B79" s="7"/>
      <c r="C79" s="7"/>
      <c r="D79" s="7"/>
      <c r="E79" s="7"/>
      <c r="F79" s="7"/>
      <c r="G79" s="32"/>
      <c r="H79" s="32"/>
      <c r="I79" s="32"/>
      <c r="J79" s="32"/>
      <c r="K79" s="32"/>
      <c r="L79" s="32"/>
      <c r="M79" s="32"/>
      <c r="N79" s="32"/>
      <c r="O79" s="32"/>
      <c r="P79" s="180"/>
      <c r="Q79" s="180"/>
      <c r="R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34"/>
      <c r="AI79" s="34"/>
      <c r="AJ79" s="7"/>
    </row>
    <row r="80" spans="1:36" s="53" customFormat="1" x14ac:dyDescent="0.2">
      <c r="A80" s="103"/>
      <c r="B80" s="7"/>
      <c r="C80" s="7"/>
      <c r="D80" s="7"/>
      <c r="E80" s="7"/>
      <c r="F80" s="7"/>
      <c r="G80" s="32"/>
      <c r="H80" s="32"/>
      <c r="I80" s="32"/>
      <c r="J80" s="32"/>
      <c r="K80" s="32"/>
      <c r="L80" s="32"/>
      <c r="M80" s="32"/>
      <c r="N80" s="32"/>
      <c r="O80" s="32"/>
      <c r="P80" s="180"/>
      <c r="Q80" s="180"/>
      <c r="R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34"/>
      <c r="AI80" s="34"/>
      <c r="AJ80" s="7"/>
    </row>
    <row r="81" spans="1:36" s="53" customFormat="1" x14ac:dyDescent="0.2">
      <c r="A81" s="103"/>
      <c r="B81" s="7"/>
      <c r="C81" s="7"/>
      <c r="D81" s="7"/>
      <c r="E81" s="7"/>
      <c r="F81" s="7"/>
      <c r="G81" s="32"/>
      <c r="H81" s="32"/>
      <c r="I81" s="32"/>
      <c r="J81" s="32"/>
      <c r="K81" s="32"/>
      <c r="L81" s="32"/>
      <c r="M81" s="32"/>
      <c r="N81" s="32"/>
      <c r="O81" s="32"/>
      <c r="P81" s="180"/>
      <c r="Q81" s="180"/>
      <c r="R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34"/>
      <c r="AI81" s="34"/>
      <c r="AJ81" s="7"/>
    </row>
    <row r="82" spans="1:36" s="53" customFormat="1" x14ac:dyDescent="0.2">
      <c r="A82" s="103"/>
      <c r="B82" s="7"/>
      <c r="C82" s="7"/>
      <c r="D82" s="7"/>
      <c r="E82" s="7"/>
      <c r="F82" s="7"/>
      <c r="G82" s="32"/>
      <c r="H82" s="32"/>
      <c r="I82" s="32"/>
      <c r="J82" s="32"/>
      <c r="K82" s="32"/>
      <c r="L82" s="32"/>
      <c r="M82" s="32"/>
      <c r="N82" s="32"/>
      <c r="O82" s="32"/>
      <c r="P82" s="180"/>
      <c r="Q82" s="180"/>
      <c r="R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34"/>
      <c r="AI82" s="34"/>
      <c r="AJ82" s="7"/>
    </row>
    <row r="83" spans="1:36" s="53" customFormat="1" x14ac:dyDescent="0.2">
      <c r="A83" s="103"/>
      <c r="B83" s="7"/>
      <c r="C83" s="7"/>
      <c r="D83" s="7"/>
      <c r="E83" s="7"/>
      <c r="F83" s="7"/>
      <c r="G83" s="32"/>
      <c r="H83" s="32"/>
      <c r="I83" s="32"/>
      <c r="J83" s="32"/>
      <c r="K83" s="32"/>
      <c r="L83" s="32"/>
      <c r="M83" s="32"/>
      <c r="N83" s="32"/>
      <c r="O83" s="32"/>
      <c r="P83" s="180"/>
      <c r="Q83" s="180"/>
      <c r="R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34"/>
      <c r="AI83" s="34"/>
      <c r="AJ83" s="7"/>
    </row>
    <row r="84" spans="1:36" s="53" customFormat="1" x14ac:dyDescent="0.2">
      <c r="A84" s="103"/>
      <c r="B84" s="7"/>
      <c r="C84" s="7"/>
      <c r="D84" s="7"/>
      <c r="E84" s="7"/>
      <c r="F84" s="7"/>
      <c r="G84" s="32"/>
      <c r="H84" s="32"/>
      <c r="I84" s="32"/>
      <c r="J84" s="32"/>
      <c r="K84" s="32"/>
      <c r="L84" s="32"/>
      <c r="M84" s="32"/>
      <c r="N84" s="32"/>
      <c r="O84" s="32"/>
      <c r="P84" s="180"/>
      <c r="Q84" s="180"/>
      <c r="R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34"/>
      <c r="AI84" s="34"/>
      <c r="AJ84" s="7"/>
    </row>
    <row r="85" spans="1:36" s="53" customFormat="1" x14ac:dyDescent="0.2">
      <c r="A85" s="103"/>
      <c r="B85" s="7"/>
      <c r="C85" s="7"/>
      <c r="D85" s="7"/>
      <c r="E85" s="7"/>
      <c r="F85" s="7"/>
      <c r="G85" s="32"/>
      <c r="H85" s="32"/>
      <c r="I85" s="32"/>
      <c r="J85" s="32"/>
      <c r="K85" s="32"/>
      <c r="L85" s="32"/>
      <c r="M85" s="32"/>
      <c r="N85" s="32"/>
      <c r="O85" s="32"/>
      <c r="P85" s="180"/>
      <c r="Q85" s="180"/>
      <c r="R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34"/>
      <c r="AI85" s="34"/>
      <c r="AJ85" s="7"/>
    </row>
    <row r="86" spans="1:36" s="53" customFormat="1" x14ac:dyDescent="0.2">
      <c r="A86" s="103"/>
      <c r="B86" s="7"/>
      <c r="C86" s="7"/>
      <c r="D86" s="7"/>
      <c r="E86" s="7"/>
      <c r="F86" s="7"/>
      <c r="G86" s="32"/>
      <c r="H86" s="32"/>
      <c r="I86" s="32"/>
      <c r="J86" s="32"/>
      <c r="K86" s="32"/>
      <c r="L86" s="32"/>
      <c r="M86" s="32"/>
      <c r="N86" s="32"/>
      <c r="O86" s="32"/>
      <c r="P86" s="180"/>
      <c r="Q86" s="180"/>
      <c r="R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34"/>
      <c r="AI86" s="34"/>
      <c r="AJ86" s="7"/>
    </row>
    <row r="87" spans="1:36" s="53" customFormat="1" x14ac:dyDescent="0.2">
      <c r="A87" s="103"/>
      <c r="B87" s="7"/>
      <c r="C87" s="7"/>
      <c r="D87" s="7"/>
      <c r="E87" s="7"/>
      <c r="F87" s="7"/>
      <c r="G87" s="32"/>
      <c r="H87" s="32"/>
      <c r="I87" s="32"/>
      <c r="J87" s="32"/>
      <c r="K87" s="32"/>
      <c r="L87" s="32"/>
      <c r="M87" s="32"/>
      <c r="N87" s="32"/>
      <c r="O87" s="32"/>
      <c r="P87" s="180"/>
      <c r="Q87" s="180"/>
      <c r="R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34"/>
      <c r="AI87" s="34"/>
      <c r="AJ87" s="7"/>
    </row>
    <row r="88" spans="1:36" s="53" customFormat="1" x14ac:dyDescent="0.2">
      <c r="A88" s="103"/>
      <c r="B88" s="7"/>
      <c r="C88" s="7"/>
      <c r="D88" s="7"/>
      <c r="E88" s="7"/>
      <c r="F88" s="7"/>
      <c r="G88" s="32"/>
      <c r="H88" s="32"/>
      <c r="I88" s="32"/>
      <c r="J88" s="32"/>
      <c r="K88" s="32"/>
      <c r="L88" s="32"/>
      <c r="M88" s="32"/>
      <c r="N88" s="32"/>
      <c r="O88" s="32"/>
      <c r="P88" s="180"/>
      <c r="Q88" s="180"/>
      <c r="R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34"/>
      <c r="AI88" s="34"/>
      <c r="AJ88" s="7"/>
    </row>
    <row r="89" spans="1:36" s="53" customFormat="1" x14ac:dyDescent="0.2">
      <c r="A89" s="103"/>
      <c r="B89" s="7"/>
      <c r="C89" s="7"/>
      <c r="D89" s="7"/>
      <c r="E89" s="7"/>
      <c r="F89" s="7"/>
      <c r="G89" s="32"/>
      <c r="H89" s="32"/>
      <c r="I89" s="32"/>
      <c r="J89" s="32"/>
      <c r="K89" s="32"/>
      <c r="L89" s="32"/>
      <c r="M89" s="32"/>
      <c r="N89" s="32"/>
      <c r="O89" s="32"/>
      <c r="P89" s="180"/>
      <c r="Q89" s="180"/>
      <c r="R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34"/>
      <c r="AI89" s="34"/>
      <c r="AJ89" s="7"/>
    </row>
    <row r="90" spans="1:36" s="53" customFormat="1" x14ac:dyDescent="0.2">
      <c r="A90" s="103"/>
      <c r="B90" s="7"/>
      <c r="C90" s="7"/>
      <c r="D90" s="7"/>
      <c r="E90" s="7"/>
      <c r="F90" s="7"/>
      <c r="G90" s="32"/>
      <c r="H90" s="32"/>
      <c r="I90" s="32"/>
      <c r="J90" s="32"/>
      <c r="K90" s="32"/>
      <c r="L90" s="32"/>
      <c r="M90" s="32"/>
      <c r="N90" s="32"/>
      <c r="O90" s="32"/>
      <c r="P90" s="180"/>
      <c r="Q90" s="180"/>
      <c r="R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34"/>
      <c r="AI90" s="34"/>
      <c r="AJ90" s="7"/>
    </row>
    <row r="91" spans="1:36" s="53" customFormat="1" x14ac:dyDescent="0.2">
      <c r="A91" s="103"/>
      <c r="B91" s="7"/>
      <c r="C91" s="7"/>
      <c r="D91" s="7"/>
      <c r="E91" s="7"/>
      <c r="F91" s="7"/>
      <c r="G91" s="32"/>
      <c r="H91" s="32"/>
      <c r="I91" s="32"/>
      <c r="J91" s="32"/>
      <c r="K91" s="32"/>
      <c r="L91" s="32"/>
      <c r="M91" s="32"/>
      <c r="N91" s="32"/>
      <c r="O91" s="32"/>
      <c r="P91" s="180"/>
      <c r="Q91" s="180"/>
      <c r="R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34"/>
      <c r="AI91" s="34"/>
      <c r="AJ91" s="7"/>
    </row>
    <row r="92" spans="1:36" s="53" customFormat="1" x14ac:dyDescent="0.2">
      <c r="A92" s="103"/>
      <c r="B92" s="7"/>
      <c r="C92" s="7"/>
      <c r="D92" s="7"/>
      <c r="E92" s="7"/>
      <c r="F92" s="7"/>
      <c r="G92" s="32"/>
      <c r="H92" s="32"/>
      <c r="I92" s="32"/>
      <c r="J92" s="32"/>
      <c r="K92" s="32"/>
      <c r="L92" s="32"/>
      <c r="M92" s="32"/>
      <c r="N92" s="32"/>
      <c r="O92" s="32"/>
      <c r="P92" s="180"/>
      <c r="Q92" s="180"/>
      <c r="R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34"/>
      <c r="AI92" s="34"/>
      <c r="AJ92" s="7"/>
    </row>
    <row r="93" spans="1:36" s="53" customFormat="1" x14ac:dyDescent="0.2">
      <c r="A93" s="103"/>
      <c r="B93" s="7"/>
      <c r="C93" s="7"/>
      <c r="D93" s="7"/>
      <c r="E93" s="7"/>
      <c r="F93" s="7"/>
      <c r="G93" s="32"/>
      <c r="H93" s="32"/>
      <c r="I93" s="32"/>
      <c r="J93" s="32"/>
      <c r="K93" s="32"/>
      <c r="L93" s="32"/>
      <c r="M93" s="32"/>
      <c r="N93" s="32"/>
      <c r="O93" s="32"/>
      <c r="P93" s="180"/>
      <c r="Q93" s="180"/>
      <c r="R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34"/>
      <c r="AI93" s="34"/>
      <c r="AJ93" s="7"/>
    </row>
    <row r="94" spans="1:36" s="53" customFormat="1" x14ac:dyDescent="0.2">
      <c r="A94" s="103"/>
      <c r="B94" s="7"/>
      <c r="C94" s="7"/>
      <c r="D94" s="7"/>
      <c r="E94" s="7"/>
      <c r="F94" s="7"/>
      <c r="G94" s="32"/>
      <c r="H94" s="32"/>
      <c r="I94" s="32"/>
      <c r="J94" s="32"/>
      <c r="K94" s="32"/>
      <c r="L94" s="32"/>
      <c r="M94" s="32"/>
      <c r="N94" s="32"/>
      <c r="O94" s="32"/>
      <c r="P94" s="180"/>
      <c r="Q94" s="180"/>
      <c r="R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34"/>
      <c r="AI94" s="34"/>
      <c r="AJ94" s="7"/>
    </row>
    <row r="95" spans="1:36" s="53" customFormat="1" x14ac:dyDescent="0.2">
      <c r="A95" s="103"/>
      <c r="B95" s="7"/>
      <c r="C95" s="7"/>
      <c r="D95" s="7"/>
      <c r="E95" s="7"/>
      <c r="F95" s="7"/>
      <c r="G95" s="32"/>
      <c r="H95" s="32"/>
      <c r="I95" s="32"/>
      <c r="J95" s="32"/>
      <c r="K95" s="32"/>
      <c r="L95" s="32"/>
      <c r="M95" s="32"/>
      <c r="N95" s="32"/>
      <c r="O95" s="32"/>
      <c r="P95" s="180"/>
      <c r="Q95" s="180"/>
      <c r="R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34"/>
      <c r="AI95" s="34"/>
      <c r="AJ95" s="7"/>
    </row>
    <row r="96" spans="1:36" s="53" customFormat="1" x14ac:dyDescent="0.2">
      <c r="A96" s="103"/>
      <c r="B96" s="7"/>
      <c r="C96" s="7"/>
      <c r="D96" s="7"/>
      <c r="E96" s="7"/>
      <c r="F96" s="7"/>
      <c r="G96" s="32"/>
      <c r="H96" s="32"/>
      <c r="I96" s="32"/>
      <c r="J96" s="32"/>
      <c r="K96" s="32"/>
      <c r="L96" s="32"/>
      <c r="M96" s="32"/>
      <c r="N96" s="32"/>
      <c r="O96" s="32"/>
      <c r="P96" s="180"/>
      <c r="Q96" s="180"/>
      <c r="R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34"/>
      <c r="AI96" s="34"/>
      <c r="AJ96" s="7"/>
    </row>
    <row r="97" spans="1:36" s="53" customFormat="1" x14ac:dyDescent="0.2">
      <c r="A97" s="103"/>
      <c r="B97" s="7"/>
      <c r="C97" s="7"/>
      <c r="D97" s="7"/>
      <c r="E97" s="7"/>
      <c r="F97" s="7"/>
      <c r="G97" s="32"/>
      <c r="H97" s="32"/>
      <c r="I97" s="32"/>
      <c r="J97" s="32"/>
      <c r="K97" s="32"/>
      <c r="L97" s="32"/>
      <c r="M97" s="32"/>
      <c r="N97" s="32"/>
      <c r="O97" s="32"/>
      <c r="P97" s="180"/>
      <c r="Q97" s="180"/>
      <c r="R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34"/>
      <c r="AI97" s="34"/>
      <c r="AJ97" s="7"/>
    </row>
    <row r="98" spans="1:36" s="53" customFormat="1" x14ac:dyDescent="0.2">
      <c r="A98" s="103"/>
      <c r="B98" s="7"/>
      <c r="C98" s="7"/>
      <c r="D98" s="7"/>
      <c r="E98" s="7"/>
      <c r="F98" s="7"/>
      <c r="G98" s="32"/>
      <c r="H98" s="32"/>
      <c r="I98" s="32"/>
      <c r="J98" s="32"/>
      <c r="K98" s="32"/>
      <c r="L98" s="32"/>
      <c r="M98" s="32"/>
      <c r="N98" s="32"/>
      <c r="O98" s="32"/>
      <c r="P98" s="180"/>
      <c r="Q98" s="180"/>
      <c r="R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34"/>
      <c r="AI98" s="34"/>
      <c r="AJ98" s="7"/>
    </row>
    <row r="99" spans="1:36" s="53" customFormat="1" x14ac:dyDescent="0.2">
      <c r="A99" s="103"/>
      <c r="B99" s="7"/>
      <c r="C99" s="7"/>
      <c r="D99" s="7"/>
      <c r="E99" s="7"/>
      <c r="F99" s="7"/>
      <c r="G99" s="32"/>
      <c r="H99" s="32"/>
      <c r="I99" s="32"/>
      <c r="J99" s="32"/>
      <c r="K99" s="32"/>
      <c r="L99" s="32"/>
      <c r="M99" s="32"/>
      <c r="N99" s="32"/>
      <c r="O99" s="32"/>
      <c r="P99" s="180"/>
      <c r="Q99" s="180"/>
      <c r="R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34"/>
      <c r="AI99" s="34"/>
      <c r="AJ99" s="7"/>
    </row>
    <row r="100" spans="1:36" s="53" customFormat="1" x14ac:dyDescent="0.2">
      <c r="A100" s="103"/>
      <c r="B100" s="7"/>
      <c r="C100" s="7"/>
      <c r="D100" s="7"/>
      <c r="E100" s="7"/>
      <c r="F100" s="7"/>
      <c r="G100" s="32"/>
      <c r="H100" s="32"/>
      <c r="I100" s="32"/>
      <c r="J100" s="32"/>
      <c r="K100" s="32"/>
      <c r="L100" s="32"/>
      <c r="M100" s="32"/>
      <c r="N100" s="32"/>
      <c r="O100" s="32"/>
      <c r="P100" s="180"/>
      <c r="Q100" s="180"/>
      <c r="R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34"/>
      <c r="AI100" s="34"/>
      <c r="AJ100" s="7"/>
    </row>
    <row r="101" spans="1:36" s="53" customFormat="1" x14ac:dyDescent="0.2">
      <c r="A101" s="103"/>
      <c r="B101" s="7"/>
      <c r="C101" s="7"/>
      <c r="D101" s="7"/>
      <c r="E101" s="7"/>
      <c r="F101" s="7"/>
      <c r="G101" s="32"/>
      <c r="H101" s="32"/>
      <c r="I101" s="32"/>
      <c r="J101" s="32"/>
      <c r="K101" s="32"/>
      <c r="L101" s="32"/>
      <c r="M101" s="32"/>
      <c r="N101" s="32"/>
      <c r="O101" s="32"/>
      <c r="P101" s="180"/>
      <c r="Q101" s="180"/>
      <c r="R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34"/>
      <c r="AI101" s="34"/>
      <c r="AJ101" s="7"/>
    </row>
    <row r="102" spans="1:36" s="53" customFormat="1" x14ac:dyDescent="0.2">
      <c r="A102" s="103"/>
      <c r="B102" s="7"/>
      <c r="C102" s="7"/>
      <c r="D102" s="7"/>
      <c r="E102" s="7"/>
      <c r="F102" s="7"/>
      <c r="G102" s="32"/>
      <c r="H102" s="32"/>
      <c r="I102" s="32"/>
      <c r="J102" s="32"/>
      <c r="K102" s="32"/>
      <c r="L102" s="32"/>
      <c r="M102" s="32"/>
      <c r="N102" s="32"/>
      <c r="O102" s="32"/>
      <c r="P102" s="180"/>
      <c r="Q102" s="180"/>
      <c r="R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34"/>
      <c r="AI102" s="34"/>
      <c r="AJ102" s="7"/>
    </row>
    <row r="103" spans="1:36" s="53" customFormat="1" x14ac:dyDescent="0.2">
      <c r="A103" s="103"/>
      <c r="B103" s="7"/>
      <c r="C103" s="7"/>
      <c r="D103" s="7"/>
      <c r="E103" s="7"/>
      <c r="F103" s="7"/>
      <c r="G103" s="32"/>
      <c r="H103" s="32"/>
      <c r="I103" s="32"/>
      <c r="J103" s="32"/>
      <c r="K103" s="32"/>
      <c r="L103" s="32"/>
      <c r="M103" s="32"/>
      <c r="N103" s="32"/>
      <c r="O103" s="32"/>
      <c r="P103" s="180"/>
      <c r="Q103" s="180"/>
      <c r="R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34"/>
      <c r="AI103" s="34"/>
      <c r="AJ103" s="7"/>
    </row>
    <row r="104" spans="1:36" s="53" customFormat="1" x14ac:dyDescent="0.2">
      <c r="A104" s="103"/>
      <c r="B104" s="7"/>
      <c r="C104" s="7"/>
      <c r="D104" s="7"/>
      <c r="E104" s="7"/>
      <c r="F104" s="7"/>
      <c r="G104" s="32"/>
      <c r="H104" s="32"/>
      <c r="I104" s="32"/>
      <c r="J104" s="32"/>
      <c r="K104" s="32"/>
      <c r="L104" s="32"/>
      <c r="M104" s="32"/>
      <c r="N104" s="32"/>
      <c r="O104" s="32"/>
      <c r="P104" s="180"/>
      <c r="Q104" s="180"/>
      <c r="R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34"/>
      <c r="AI104" s="34"/>
      <c r="AJ104" s="7"/>
    </row>
    <row r="105" spans="1:36" s="53" customFormat="1" x14ac:dyDescent="0.2">
      <c r="A105" s="103"/>
      <c r="B105" s="7"/>
      <c r="C105" s="7"/>
      <c r="D105" s="7"/>
      <c r="E105" s="7"/>
      <c r="F105" s="7"/>
      <c r="G105" s="32"/>
      <c r="H105" s="32"/>
      <c r="I105" s="32"/>
      <c r="J105" s="32"/>
      <c r="K105" s="32"/>
      <c r="L105" s="32"/>
      <c r="M105" s="32"/>
      <c r="N105" s="32"/>
      <c r="O105" s="32"/>
      <c r="P105" s="180"/>
      <c r="Q105" s="180"/>
      <c r="R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34"/>
      <c r="AI105" s="34"/>
      <c r="AJ105" s="7"/>
    </row>
    <row r="106" spans="1:36" s="53" customFormat="1" x14ac:dyDescent="0.2">
      <c r="A106" s="103"/>
      <c r="B106" s="7"/>
      <c r="C106" s="7"/>
      <c r="D106" s="7"/>
      <c r="E106" s="7"/>
      <c r="F106" s="7"/>
      <c r="G106" s="32"/>
      <c r="H106" s="32"/>
      <c r="I106" s="32"/>
      <c r="J106" s="32"/>
      <c r="K106" s="32"/>
      <c r="L106" s="32"/>
      <c r="M106" s="32"/>
      <c r="N106" s="32"/>
      <c r="O106" s="32"/>
      <c r="P106" s="180"/>
      <c r="Q106" s="180"/>
      <c r="R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34"/>
      <c r="AI106" s="34"/>
      <c r="AJ106" s="7"/>
    </row>
    <row r="107" spans="1:36" s="53" customFormat="1" x14ac:dyDescent="0.2">
      <c r="A107" s="103"/>
      <c r="B107" s="7"/>
      <c r="C107" s="7"/>
      <c r="D107" s="7"/>
      <c r="E107" s="7"/>
      <c r="F107" s="7"/>
      <c r="G107" s="32"/>
      <c r="H107" s="32"/>
      <c r="I107" s="32"/>
      <c r="J107" s="32"/>
      <c r="K107" s="32"/>
      <c r="L107" s="32"/>
      <c r="M107" s="32"/>
      <c r="N107" s="32"/>
      <c r="O107" s="32"/>
      <c r="P107" s="180"/>
      <c r="Q107" s="180"/>
      <c r="R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34"/>
      <c r="AI107" s="34"/>
      <c r="AJ107" s="7"/>
    </row>
    <row r="108" spans="1:36" s="53" customFormat="1" x14ac:dyDescent="0.2">
      <c r="A108" s="103"/>
      <c r="B108" s="7"/>
      <c r="C108" s="7"/>
      <c r="D108" s="7"/>
      <c r="E108" s="7"/>
      <c r="F108" s="7"/>
      <c r="G108" s="32"/>
      <c r="H108" s="32"/>
      <c r="I108" s="32"/>
      <c r="J108" s="32"/>
      <c r="K108" s="32"/>
      <c r="L108" s="32"/>
      <c r="M108" s="32"/>
      <c r="N108" s="32"/>
      <c r="O108" s="32"/>
      <c r="P108" s="180"/>
      <c r="Q108" s="180"/>
      <c r="R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34"/>
      <c r="AI108" s="34"/>
      <c r="AJ108" s="7"/>
    </row>
    <row r="109" spans="1:36" s="53" customFormat="1" x14ac:dyDescent="0.2">
      <c r="A109" s="103"/>
      <c r="B109" s="7"/>
      <c r="C109" s="7"/>
      <c r="D109" s="7"/>
      <c r="E109" s="7"/>
      <c r="F109" s="7"/>
      <c r="G109" s="32"/>
      <c r="H109" s="32"/>
      <c r="I109" s="32"/>
      <c r="J109" s="32"/>
      <c r="K109" s="32"/>
      <c r="L109" s="32"/>
      <c r="M109" s="32"/>
      <c r="N109" s="32"/>
      <c r="O109" s="32"/>
      <c r="P109" s="180"/>
      <c r="Q109" s="180"/>
      <c r="R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34"/>
      <c r="AI109" s="34"/>
      <c r="AJ109" s="7"/>
    </row>
    <row r="110" spans="1:36" s="53" customFormat="1" x14ac:dyDescent="0.2">
      <c r="A110" s="103"/>
      <c r="B110" s="7"/>
      <c r="C110" s="7"/>
      <c r="D110" s="7"/>
      <c r="E110" s="7"/>
      <c r="F110" s="7"/>
      <c r="G110" s="32"/>
      <c r="H110" s="32"/>
      <c r="I110" s="32"/>
      <c r="J110" s="32"/>
      <c r="K110" s="32"/>
      <c r="L110" s="32"/>
      <c r="M110" s="32"/>
      <c r="N110" s="32"/>
      <c r="O110" s="32"/>
      <c r="P110" s="180"/>
      <c r="Q110" s="180"/>
      <c r="R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34"/>
      <c r="AI110" s="34"/>
      <c r="AJ110" s="7"/>
    </row>
    <row r="111" spans="1:36" s="53" customFormat="1" x14ac:dyDescent="0.2">
      <c r="A111" s="103"/>
      <c r="B111" s="7"/>
      <c r="C111" s="7"/>
      <c r="D111" s="7"/>
      <c r="E111" s="7"/>
      <c r="F111" s="7"/>
      <c r="G111" s="32"/>
      <c r="H111" s="32"/>
      <c r="I111" s="32"/>
      <c r="J111" s="32"/>
      <c r="K111" s="32"/>
      <c r="L111" s="32"/>
      <c r="M111" s="32"/>
      <c r="N111" s="32"/>
      <c r="O111" s="32"/>
      <c r="P111" s="180"/>
      <c r="Q111" s="180"/>
      <c r="R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34"/>
      <c r="AI111" s="34"/>
      <c r="AJ111" s="7"/>
    </row>
    <row r="112" spans="1:36" s="53" customFormat="1" x14ac:dyDescent="0.2">
      <c r="A112" s="103"/>
      <c r="B112" s="7"/>
      <c r="C112" s="7"/>
      <c r="D112" s="7"/>
      <c r="E112" s="7"/>
      <c r="F112" s="7"/>
      <c r="G112" s="32"/>
      <c r="H112" s="32"/>
      <c r="I112" s="32"/>
      <c r="J112" s="32"/>
      <c r="K112" s="32"/>
      <c r="L112" s="32"/>
      <c r="M112" s="32"/>
      <c r="N112" s="32"/>
      <c r="O112" s="32"/>
      <c r="P112" s="180"/>
      <c r="Q112" s="180"/>
      <c r="R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34"/>
      <c r="AI112" s="34"/>
      <c r="AJ112" s="7"/>
    </row>
    <row r="113" spans="1:36" s="53" customFormat="1" x14ac:dyDescent="0.2">
      <c r="A113" s="103"/>
      <c r="B113" s="7"/>
      <c r="C113" s="7"/>
      <c r="D113" s="7"/>
      <c r="E113" s="7"/>
      <c r="F113" s="7"/>
      <c r="G113" s="32"/>
      <c r="H113" s="32"/>
      <c r="I113" s="32"/>
      <c r="J113" s="32"/>
      <c r="K113" s="32"/>
      <c r="L113" s="32"/>
      <c r="M113" s="32"/>
      <c r="N113" s="32"/>
      <c r="O113" s="32"/>
      <c r="P113" s="180"/>
      <c r="Q113" s="180"/>
      <c r="R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34"/>
      <c r="AI113" s="34"/>
      <c r="AJ113" s="7"/>
    </row>
    <row r="114" spans="1:36" s="53" customFormat="1" x14ac:dyDescent="0.2">
      <c r="A114" s="103"/>
      <c r="B114" s="7"/>
      <c r="C114" s="7"/>
      <c r="D114" s="7"/>
      <c r="E114" s="7"/>
      <c r="F114" s="7"/>
      <c r="G114" s="32"/>
      <c r="H114" s="32"/>
      <c r="I114" s="32"/>
      <c r="J114" s="32"/>
      <c r="K114" s="32"/>
      <c r="L114" s="32"/>
      <c r="M114" s="32"/>
      <c r="N114" s="32"/>
      <c r="O114" s="32"/>
      <c r="P114" s="180"/>
      <c r="Q114" s="180"/>
      <c r="R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34"/>
      <c r="AI114" s="34"/>
      <c r="AJ114" s="7"/>
    </row>
  </sheetData>
  <mergeCells count="19">
    <mergeCell ref="A2:P2"/>
    <mergeCell ref="I3:O3"/>
    <mergeCell ref="A4:A5"/>
    <mergeCell ref="B4:B5"/>
    <mergeCell ref="C4:C5"/>
    <mergeCell ref="D4:D5"/>
    <mergeCell ref="E4:E5"/>
    <mergeCell ref="F4:F5"/>
    <mergeCell ref="H4:H5"/>
    <mergeCell ref="I4:I5"/>
    <mergeCell ref="K4:M5"/>
    <mergeCell ref="O4:O5"/>
    <mergeCell ref="L7:L8"/>
    <mergeCell ref="O7:O8"/>
    <mergeCell ref="A7:A8"/>
    <mergeCell ref="D7:D8"/>
    <mergeCell ref="E7:E8"/>
    <mergeCell ref="H7:H8"/>
    <mergeCell ref="I7:I8"/>
  </mergeCells>
  <pageMargins left="0.17" right="0.28999999999999998" top="0.17" bottom="0.24" header="0.3" footer="0.3"/>
  <pageSetup paperSize="9" scale="56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5"/>
  <sheetViews>
    <sheetView showZeros="0" zoomScale="80" zoomScaleNormal="80" workbookViewId="0">
      <selection activeCell="G35" sqref="G35"/>
    </sheetView>
  </sheetViews>
  <sheetFormatPr defaultRowHeight="12.75" x14ac:dyDescent="0.2"/>
  <cols>
    <col min="1" max="1" width="6.140625" style="103" customWidth="1"/>
    <col min="2" max="2" width="4.85546875" style="7" hidden="1" customWidth="1"/>
    <col min="3" max="3" width="21.85546875" style="7" hidden="1" customWidth="1"/>
    <col min="4" max="4" width="7.7109375" style="7" customWidth="1"/>
    <col min="5" max="5" width="7.42578125" style="7" customWidth="1"/>
    <col min="6" max="6" width="43.28515625" style="7" customWidth="1"/>
    <col min="7" max="7" width="112.42578125" style="7" customWidth="1"/>
    <col min="8" max="8" width="69.28515625" style="7" hidden="1" customWidth="1"/>
    <col min="9" max="9" width="21.42578125" style="32" hidden="1" customWidth="1"/>
    <col min="10" max="10" width="23.7109375" style="32" customWidth="1"/>
    <col min="11" max="11" width="19.85546875" style="32" customWidth="1"/>
    <col min="12" max="12" width="17.85546875" style="32" hidden="1" customWidth="1"/>
    <col min="13" max="13" width="21.42578125" style="32" hidden="1" customWidth="1"/>
    <col min="14" max="14" width="20.140625" style="32" bestFit="1" customWidth="1"/>
    <col min="15" max="15" width="20.140625" style="32" hidden="1" customWidth="1"/>
    <col min="16" max="16" width="21.42578125" style="32" hidden="1" customWidth="1"/>
    <col min="17" max="17" width="20.140625" style="32" bestFit="1" customWidth="1"/>
    <col min="18" max="18" width="20.140625" style="32" hidden="1" customWidth="1"/>
    <col min="19" max="19" width="22.28515625" style="32" hidden="1" customWidth="1"/>
    <col min="20" max="20" width="16" style="44" bestFit="1" customWidth="1"/>
    <col min="21" max="21" width="17.85546875" style="53" bestFit="1" customWidth="1"/>
    <col min="22" max="22" width="17.42578125" style="53" bestFit="1" customWidth="1"/>
    <col min="23" max="23" width="14.85546875" style="53" bestFit="1" customWidth="1"/>
    <col min="24" max="35" width="9.140625" style="19"/>
    <col min="36" max="37" width="9.140625" style="34"/>
    <col min="38" max="16384" width="9.140625" style="7"/>
  </cols>
  <sheetData>
    <row r="1" spans="1:35" x14ac:dyDescent="0.2">
      <c r="A1" s="299"/>
      <c r="B1" s="168"/>
      <c r="C1" s="168"/>
      <c r="D1" s="168"/>
      <c r="E1" s="168"/>
      <c r="F1" s="168"/>
      <c r="G1" s="168"/>
      <c r="H1" s="168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9"/>
    </row>
    <row r="2" spans="1:35" ht="32.25" customHeight="1" thickBot="1" x14ac:dyDescent="0.3">
      <c r="A2" s="986" t="s">
        <v>180</v>
      </c>
      <c r="B2" s="987"/>
      <c r="C2" s="987"/>
      <c r="D2" s="987"/>
      <c r="E2" s="987"/>
      <c r="F2" s="987"/>
      <c r="G2" s="987"/>
      <c r="H2" s="987"/>
      <c r="I2" s="987"/>
      <c r="J2" s="987"/>
      <c r="K2" s="987"/>
      <c r="L2" s="987"/>
      <c r="M2" s="987"/>
      <c r="N2" s="987"/>
      <c r="O2" s="987"/>
      <c r="P2" s="987"/>
      <c r="Q2" s="987"/>
      <c r="R2" s="987"/>
      <c r="S2" s="300"/>
      <c r="T2" s="19"/>
    </row>
    <row r="3" spans="1:35" ht="15.75" customHeight="1" thickTop="1" thickBot="1" x14ac:dyDescent="0.25">
      <c r="A3" s="301"/>
      <c r="B3" s="33"/>
      <c r="C3" s="33"/>
      <c r="D3" s="33"/>
      <c r="E3" s="33"/>
      <c r="F3" s="33"/>
      <c r="G3" s="33"/>
      <c r="H3" s="33"/>
      <c r="I3" s="180"/>
      <c r="J3" s="562" t="s">
        <v>144</v>
      </c>
      <c r="K3" s="1013" t="s">
        <v>176</v>
      </c>
      <c r="L3" s="1013"/>
      <c r="M3" s="1013"/>
      <c r="N3" s="1013"/>
      <c r="O3" s="1013"/>
      <c r="P3" s="1013"/>
      <c r="Q3" s="1013"/>
      <c r="R3" s="180"/>
      <c r="S3" s="302"/>
      <c r="T3" s="19"/>
    </row>
    <row r="4" spans="1:35" s="148" customFormat="1" ht="33" customHeight="1" thickTop="1" x14ac:dyDescent="0.25">
      <c r="A4" s="988" t="s">
        <v>84</v>
      </c>
      <c r="B4" s="991" t="s">
        <v>79</v>
      </c>
      <c r="C4" s="994" t="s">
        <v>0</v>
      </c>
      <c r="D4" s="777"/>
      <c r="E4" s="777"/>
      <c r="F4" s="1026" t="s">
        <v>124</v>
      </c>
      <c r="G4" s="1079" t="s">
        <v>37</v>
      </c>
      <c r="H4" s="1002" t="s">
        <v>1</v>
      </c>
      <c r="I4" s="445" t="s">
        <v>80</v>
      </c>
      <c r="J4" s="1022" t="s">
        <v>126</v>
      </c>
      <c r="K4" s="1022" t="s">
        <v>125</v>
      </c>
      <c r="L4" s="446"/>
      <c r="M4" s="1024" t="s">
        <v>68</v>
      </c>
      <c r="N4" s="1024"/>
      <c r="O4" s="1024"/>
      <c r="P4" s="448" t="s">
        <v>69</v>
      </c>
      <c r="Q4" s="1022" t="s">
        <v>34</v>
      </c>
      <c r="R4" s="447"/>
      <c r="S4" s="321" t="s">
        <v>86</v>
      </c>
      <c r="T4" s="46"/>
      <c r="U4" s="54"/>
      <c r="V4" s="54"/>
      <c r="W4" s="54"/>
      <c r="X4" s="47"/>
      <c r="Y4" s="47"/>
      <c r="Z4" s="47"/>
      <c r="AA4" s="47"/>
      <c r="AB4" s="47"/>
      <c r="AC4" s="47"/>
      <c r="AD4" s="47"/>
    </row>
    <row r="5" spans="1:35" s="48" customFormat="1" ht="15.75" customHeight="1" thickBot="1" x14ac:dyDescent="0.3">
      <c r="A5" s="989"/>
      <c r="B5" s="992"/>
      <c r="C5" s="995"/>
      <c r="D5" s="289"/>
      <c r="E5" s="289"/>
      <c r="F5" s="1078"/>
      <c r="G5" s="1080"/>
      <c r="H5" s="1003"/>
      <c r="I5" s="133" t="s">
        <v>81</v>
      </c>
      <c r="J5" s="1023"/>
      <c r="K5" s="1023"/>
      <c r="L5" s="135" t="s">
        <v>34</v>
      </c>
      <c r="M5" s="1025"/>
      <c r="N5" s="1025"/>
      <c r="O5" s="1025"/>
      <c r="P5" s="137" t="s">
        <v>81</v>
      </c>
      <c r="Q5" s="1023"/>
      <c r="R5" s="135" t="s">
        <v>34</v>
      </c>
      <c r="S5" s="135" t="s">
        <v>85</v>
      </c>
      <c r="T5" s="46"/>
      <c r="U5" s="54"/>
      <c r="V5" s="54"/>
      <c r="W5" s="54"/>
      <c r="X5" s="47"/>
      <c r="Y5" s="47"/>
      <c r="Z5" s="47"/>
      <c r="AA5" s="47"/>
      <c r="AB5" s="47"/>
      <c r="AC5" s="47"/>
      <c r="AD5" s="47"/>
    </row>
    <row r="6" spans="1:35" s="295" customFormat="1" ht="12.75" customHeight="1" thickTop="1" thickBot="1" x14ac:dyDescent="0.3">
      <c r="A6" s="810"/>
      <c r="B6" s="884"/>
      <c r="C6" s="777"/>
      <c r="D6" s="777"/>
      <c r="E6" s="777"/>
      <c r="F6" s="294">
        <v>1</v>
      </c>
      <c r="G6" s="235">
        <v>2</v>
      </c>
      <c r="I6" s="296">
        <v>3</v>
      </c>
      <c r="J6" s="297">
        <v>3</v>
      </c>
      <c r="K6" s="297">
        <v>4</v>
      </c>
      <c r="L6" s="294" t="s">
        <v>70</v>
      </c>
      <c r="M6" s="297">
        <v>6</v>
      </c>
      <c r="N6" s="296">
        <v>5</v>
      </c>
      <c r="O6" s="294" t="s">
        <v>71</v>
      </c>
      <c r="P6" s="298" t="s">
        <v>72</v>
      </c>
      <c r="Q6" s="296" t="s">
        <v>130</v>
      </c>
      <c r="R6" s="294" t="s">
        <v>74</v>
      </c>
      <c r="S6" s="294"/>
      <c r="T6" s="46"/>
      <c r="U6" s="54"/>
      <c r="V6" s="54"/>
      <c r="W6" s="54"/>
      <c r="X6" s="47"/>
      <c r="Y6" s="47"/>
      <c r="Z6" s="47"/>
      <c r="AA6" s="47"/>
      <c r="AB6" s="47"/>
      <c r="AC6" s="47"/>
      <c r="AD6" s="47"/>
    </row>
    <row r="7" spans="1:35" s="48" customFormat="1" ht="12.75" customHeight="1" thickTop="1" thickBot="1" x14ac:dyDescent="0.3">
      <c r="A7" s="1061"/>
      <c r="B7" s="1062"/>
      <c r="C7" s="1062"/>
      <c r="D7" s="1062"/>
      <c r="E7" s="1062"/>
      <c r="F7" s="1071" t="s">
        <v>138</v>
      </c>
      <c r="G7" s="1073" t="s">
        <v>127</v>
      </c>
      <c r="H7" s="472"/>
      <c r="I7" s="893"/>
      <c r="J7" s="1075">
        <v>76000000</v>
      </c>
      <c r="K7" s="1028">
        <v>38000000</v>
      </c>
      <c r="L7" s="778"/>
      <c r="M7" s="778"/>
      <c r="N7" s="1028">
        <v>38000000</v>
      </c>
      <c r="O7" s="592"/>
      <c r="P7" s="592"/>
      <c r="Q7" s="1046"/>
      <c r="R7" s="135"/>
      <c r="S7" s="135"/>
      <c r="T7" s="46"/>
      <c r="U7" s="54"/>
      <c r="V7" s="54"/>
      <c r="W7" s="54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</row>
    <row r="8" spans="1:35" s="48" customFormat="1" ht="12.75" customHeight="1" thickTop="1" thickBot="1" x14ac:dyDescent="0.3">
      <c r="A8" s="1063"/>
      <c r="B8" s="1064"/>
      <c r="C8" s="1064"/>
      <c r="D8" s="1064"/>
      <c r="E8" s="1064"/>
      <c r="F8" s="1072"/>
      <c r="G8" s="1074"/>
      <c r="H8" s="472"/>
      <c r="I8" s="893"/>
      <c r="J8" s="1076"/>
      <c r="K8" s="1077"/>
      <c r="L8" s="779"/>
      <c r="M8" s="779"/>
      <c r="N8" s="1077"/>
      <c r="O8" s="593"/>
      <c r="P8" s="593"/>
      <c r="Q8" s="1047"/>
      <c r="R8" s="135"/>
      <c r="S8" s="135"/>
      <c r="T8" s="46"/>
      <c r="U8" s="54"/>
      <c r="V8" s="54"/>
      <c r="W8" s="54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s="48" customFormat="1" ht="19.5" customHeight="1" thickTop="1" thickBot="1" x14ac:dyDescent="0.25">
      <c r="A9" s="1058"/>
      <c r="B9" s="1059"/>
      <c r="C9" s="1059"/>
      <c r="D9" s="1059"/>
      <c r="E9" s="1059"/>
      <c r="F9" s="1060"/>
      <c r="G9" s="650" t="s">
        <v>177</v>
      </c>
      <c r="H9" s="651"/>
      <c r="I9" s="894"/>
      <c r="J9" s="911"/>
      <c r="K9" s="784">
        <f>K10+K11+K12+K13+K14+K15</f>
        <v>3267755.71</v>
      </c>
      <c r="L9" s="785"/>
      <c r="M9" s="786"/>
      <c r="N9" s="787">
        <f>N10+N11+N12+N13+N14+N15</f>
        <v>12978942.49</v>
      </c>
      <c r="O9" s="788"/>
      <c r="P9" s="789"/>
      <c r="Q9" s="787">
        <f>K9+N9</f>
        <v>16246698.199999999</v>
      </c>
      <c r="R9" s="135"/>
      <c r="S9" s="135"/>
      <c r="T9" s="46"/>
      <c r="U9" s="54"/>
      <c r="V9" s="54"/>
      <c r="W9" s="54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</row>
    <row r="10" spans="1:35" s="48" customFormat="1" ht="12.75" customHeight="1" thickTop="1" thickBot="1" x14ac:dyDescent="0.3">
      <c r="A10" s="811">
        <v>1</v>
      </c>
      <c r="B10" s="812"/>
      <c r="C10" s="813"/>
      <c r="D10" s="881"/>
      <c r="E10" s="882"/>
      <c r="F10" s="938" t="s">
        <v>147</v>
      </c>
      <c r="G10" s="878" t="s">
        <v>149</v>
      </c>
      <c r="H10" s="814"/>
      <c r="I10" s="895"/>
      <c r="J10" s="912"/>
      <c r="K10" s="815">
        <v>913485.64</v>
      </c>
      <c r="L10" s="815"/>
      <c r="M10" s="815"/>
      <c r="N10" s="815">
        <v>12720632.08</v>
      </c>
      <c r="O10" s="816"/>
      <c r="P10" s="817"/>
      <c r="Q10" s="818">
        <f>K10+N10</f>
        <v>13634117.720000001</v>
      </c>
      <c r="R10" s="135"/>
      <c r="S10" s="135"/>
      <c r="T10" s="46"/>
      <c r="U10" s="54"/>
      <c r="V10" s="54"/>
      <c r="W10" s="54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</row>
    <row r="11" spans="1:35" s="48" customFormat="1" ht="12.75" customHeight="1" thickTop="1" thickBot="1" x14ac:dyDescent="0.3">
      <c r="A11" s="811">
        <v>2</v>
      </c>
      <c r="B11" s="819"/>
      <c r="C11" s="820"/>
      <c r="D11" s="820"/>
      <c r="E11" s="883"/>
      <c r="F11" s="938" t="s">
        <v>147</v>
      </c>
      <c r="G11" s="879" t="s">
        <v>148</v>
      </c>
      <c r="H11" s="821"/>
      <c r="I11" s="877"/>
      <c r="J11" s="913"/>
      <c r="K11" s="822">
        <v>315702.58</v>
      </c>
      <c r="L11" s="822"/>
      <c r="M11" s="822"/>
      <c r="N11" s="822">
        <v>258310.41</v>
      </c>
      <c r="O11" s="823"/>
      <c r="P11" s="823"/>
      <c r="Q11" s="818">
        <f>K11+N11</f>
        <v>574012.99</v>
      </c>
      <c r="R11" s="135"/>
      <c r="S11" s="135"/>
      <c r="T11" s="46"/>
      <c r="U11" s="54"/>
      <c r="V11" s="54"/>
      <c r="W11" s="54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</row>
    <row r="12" spans="1:35" s="48" customFormat="1" ht="15" customHeight="1" thickTop="1" thickBot="1" x14ac:dyDescent="0.3">
      <c r="A12" s="811">
        <v>3</v>
      </c>
      <c r="B12" s="824"/>
      <c r="C12" s="877"/>
      <c r="D12" s="820"/>
      <c r="E12" s="820"/>
      <c r="F12" s="939" t="s">
        <v>150</v>
      </c>
      <c r="G12" s="880" t="s">
        <v>151</v>
      </c>
      <c r="H12" s="825"/>
      <c r="I12" s="877"/>
      <c r="J12" s="913"/>
      <c r="K12" s="822">
        <v>2038567.49</v>
      </c>
      <c r="L12" s="822"/>
      <c r="M12" s="822"/>
      <c r="N12" s="822"/>
      <c r="O12" s="823"/>
      <c r="P12" s="823"/>
      <c r="Q12" s="818">
        <f>K12+N12</f>
        <v>2038567.49</v>
      </c>
      <c r="R12" s="135"/>
      <c r="S12" s="135"/>
      <c r="T12" s="46"/>
      <c r="U12" s="54"/>
      <c r="V12" s="54"/>
      <c r="W12" s="54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</row>
    <row r="13" spans="1:35" s="48" customFormat="1" ht="12.75" customHeight="1" thickTop="1" thickBot="1" x14ac:dyDescent="0.25">
      <c r="A13" s="413">
        <v>4</v>
      </c>
      <c r="B13" s="656"/>
      <c r="C13" s="136"/>
      <c r="D13" s="425"/>
      <c r="E13" s="425"/>
      <c r="F13" s="940"/>
      <c r="G13" s="924"/>
      <c r="H13" s="560"/>
      <c r="I13" s="619"/>
      <c r="J13" s="914"/>
      <c r="K13" s="612"/>
      <c r="L13" s="612"/>
      <c r="M13" s="612"/>
      <c r="N13" s="612"/>
      <c r="O13" s="613"/>
      <c r="P13" s="613"/>
      <c r="Q13" s="613"/>
      <c r="R13" s="135"/>
      <c r="S13" s="135"/>
      <c r="T13" s="46"/>
      <c r="U13" s="54"/>
      <c r="V13" s="54"/>
      <c r="W13" s="54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</row>
    <row r="14" spans="1:35" s="48" customFormat="1" ht="12.75" customHeight="1" thickTop="1" thickBot="1" x14ac:dyDescent="0.25">
      <c r="A14" s="414">
        <v>5</v>
      </c>
      <c r="B14" s="656"/>
      <c r="C14" s="136"/>
      <c r="D14" s="425"/>
      <c r="E14" s="425"/>
      <c r="F14" s="941"/>
      <c r="G14" s="876"/>
      <c r="H14" s="560"/>
      <c r="I14" s="619"/>
      <c r="J14" s="914"/>
      <c r="K14" s="612"/>
      <c r="L14" s="612"/>
      <c r="M14" s="612"/>
      <c r="N14" s="612"/>
      <c r="O14" s="613"/>
      <c r="P14" s="613"/>
      <c r="Q14" s="613"/>
      <c r="R14" s="135"/>
      <c r="S14" s="135"/>
      <c r="T14" s="46"/>
      <c r="U14" s="54"/>
      <c r="V14" s="54"/>
      <c r="W14" s="54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</row>
    <row r="15" spans="1:35" s="48" customFormat="1" ht="12.75" customHeight="1" thickTop="1" thickBot="1" x14ac:dyDescent="0.25">
      <c r="A15" s="414">
        <v>6</v>
      </c>
      <c r="B15" s="656"/>
      <c r="C15" s="136"/>
      <c r="D15" s="425"/>
      <c r="E15" s="425"/>
      <c r="F15" s="941"/>
      <c r="G15" s="876"/>
      <c r="H15" s="560"/>
      <c r="I15" s="619"/>
      <c r="J15" s="914"/>
      <c r="K15" s="612"/>
      <c r="L15" s="612"/>
      <c r="M15" s="612"/>
      <c r="N15" s="612"/>
      <c r="O15" s="613"/>
      <c r="P15" s="613"/>
      <c r="Q15" s="613"/>
      <c r="R15" s="135"/>
      <c r="S15" s="135"/>
      <c r="T15" s="46"/>
      <c r="U15" s="54"/>
      <c r="V15" s="54"/>
      <c r="W15" s="54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</row>
    <row r="16" spans="1:35" s="48" customFormat="1" ht="24.75" customHeight="1" thickTop="1" thickBot="1" x14ac:dyDescent="0.25">
      <c r="A16" s="949"/>
      <c r="B16" s="950"/>
      <c r="C16" s="289"/>
      <c r="D16" s="601"/>
      <c r="E16" s="601"/>
      <c r="F16" s="951"/>
      <c r="G16" s="968" t="s">
        <v>156</v>
      </c>
      <c r="H16" s="952"/>
      <c r="I16" s="953"/>
      <c r="J16" s="954">
        <f>J7-K10-K11-K12-K13-K14-K15-N10-N11-N12-N13-N14-N15</f>
        <v>59753301.800000012</v>
      </c>
      <c r="K16" s="955">
        <f>K7-K9</f>
        <v>34732244.289999999</v>
      </c>
      <c r="L16" s="955"/>
      <c r="M16" s="955"/>
      <c r="N16" s="955">
        <f>N7-N9</f>
        <v>25021057.509999998</v>
      </c>
      <c r="O16" s="956"/>
      <c r="P16" s="956"/>
      <c r="Q16" s="957">
        <f>K16+N16</f>
        <v>59753301.799999997</v>
      </c>
      <c r="R16" s="139"/>
      <c r="S16" s="135"/>
      <c r="T16" s="46"/>
      <c r="U16" s="54"/>
      <c r="V16" s="54"/>
      <c r="W16" s="54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</row>
    <row r="17" spans="1:37" s="48" customFormat="1" ht="27.75" customHeight="1" thickTop="1" thickBot="1" x14ac:dyDescent="0.4">
      <c r="A17" s="958"/>
      <c r="B17" s="959"/>
      <c r="C17" s="960"/>
      <c r="D17" s="960"/>
      <c r="E17" s="1054" t="s">
        <v>139</v>
      </c>
      <c r="F17" s="1055"/>
      <c r="G17" s="961" t="s">
        <v>128</v>
      </c>
      <c r="H17" s="962"/>
      <c r="I17" s="963"/>
      <c r="J17" s="964">
        <v>73363428</v>
      </c>
      <c r="K17" s="597">
        <v>42750000</v>
      </c>
      <c r="L17" s="597"/>
      <c r="M17" s="597"/>
      <c r="N17" s="597">
        <v>30613427.699999999</v>
      </c>
      <c r="O17" s="594"/>
      <c r="P17" s="594"/>
      <c r="Q17" s="965"/>
      <c r="R17" s="139"/>
      <c r="S17" s="135"/>
      <c r="T17" s="46"/>
      <c r="U17" s="54"/>
      <c r="V17" s="54"/>
      <c r="W17" s="54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</row>
    <row r="18" spans="1:37" s="494" customFormat="1" ht="22.5" thickTop="1" thickBot="1" x14ac:dyDescent="0.4">
      <c r="A18" s="486"/>
      <c r="B18" s="487"/>
      <c r="C18" s="488"/>
      <c r="D18" s="488"/>
      <c r="E18" s="488"/>
      <c r="F18" s="489"/>
      <c r="G18" s="563" t="s">
        <v>178</v>
      </c>
      <c r="H18" s="564"/>
      <c r="I18" s="896" t="e">
        <f>#REF!+I7</f>
        <v>#REF!</v>
      </c>
      <c r="J18" s="566"/>
      <c r="K18" s="566">
        <f>K26+K27+K28+K29+K30+K31+K32+K33+K34+K35+K36+K37+K38+K39+K40+K41+K42+K43+K44+K45+K46+K47+K48+K49+K50</f>
        <v>70713.73</v>
      </c>
      <c r="L18" s="567"/>
      <c r="M18" s="567"/>
      <c r="N18" s="568">
        <f>N26+N27+N28+N29+N30+N31+N32+N33+N34+N35+N36+N37+N38+N39+N40+N41+N42+N43+N44+N45+N46+N47+N48+N49+N50</f>
        <v>23684078.32</v>
      </c>
      <c r="O18" s="556">
        <f t="shared" ref="O18:O28" si="0">M18+N18</f>
        <v>23684078.32</v>
      </c>
      <c r="P18" s="557" t="e">
        <f>I18+M18</f>
        <v>#REF!</v>
      </c>
      <c r="Q18" s="568">
        <f>Q26+Q27+Q28+Q29+Q30+Q31+Q32+Q33+Q34+Q35+Q36+Q37+Q38+Q39+Q40+Q41+Q42+Q43+Q44+Q45+Q46+Q47+Q48+Q49+Q50</f>
        <v>23754792.050000001</v>
      </c>
      <c r="R18" s="490" t="e">
        <f t="shared" ref="R18:R28" si="1">P18+Q18</f>
        <v>#REF!</v>
      </c>
      <c r="S18" s="490">
        <f>SUM(S19:S29)</f>
        <v>-5445289.7599999998</v>
      </c>
      <c r="T18" s="491"/>
      <c r="U18" s="492"/>
      <c r="V18" s="492"/>
      <c r="W18" s="492"/>
      <c r="X18" s="493"/>
      <c r="Y18" s="493"/>
      <c r="Z18" s="493"/>
      <c r="AA18" s="493"/>
      <c r="AB18" s="493"/>
      <c r="AC18" s="493"/>
      <c r="AD18" s="493"/>
      <c r="AE18" s="493"/>
      <c r="AF18" s="493"/>
      <c r="AG18" s="493"/>
      <c r="AH18" s="493"/>
      <c r="AI18" s="493"/>
      <c r="AJ18" s="486"/>
      <c r="AK18" s="486"/>
    </row>
    <row r="19" spans="1:37" s="34" customFormat="1" ht="18" hidden="1" customHeight="1" x14ac:dyDescent="0.35">
      <c r="A19" s="184">
        <v>2</v>
      </c>
      <c r="B19" s="12"/>
      <c r="C19" s="151" t="s">
        <v>2</v>
      </c>
      <c r="D19" s="151"/>
      <c r="E19" s="151"/>
      <c r="F19" s="63" t="s">
        <v>6</v>
      </c>
      <c r="G19" s="140" t="s">
        <v>38</v>
      </c>
      <c r="H19" s="61" t="s">
        <v>5</v>
      </c>
      <c r="I19" s="897">
        <v>979754</v>
      </c>
      <c r="J19" s="915"/>
      <c r="K19" s="511"/>
      <c r="L19" s="506"/>
      <c r="M19" s="512"/>
      <c r="N19" s="479"/>
      <c r="O19" s="513">
        <f t="shared" si="0"/>
        <v>0</v>
      </c>
      <c r="P19" s="514">
        <f>I19+M19</f>
        <v>979754</v>
      </c>
      <c r="Q19" s="479">
        <f t="shared" ref="Q19:Q30" si="2">K19+N19</f>
        <v>0</v>
      </c>
      <c r="R19" s="10">
        <f t="shared" si="1"/>
        <v>979754</v>
      </c>
      <c r="S19" s="10"/>
      <c r="T19" s="109"/>
      <c r="U19" s="53"/>
      <c r="V19" s="53"/>
      <c r="W19" s="53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7" s="34" customFormat="1" ht="18" hidden="1" customHeight="1" x14ac:dyDescent="0.35">
      <c r="A20" s="184">
        <v>3</v>
      </c>
      <c r="B20" s="12"/>
      <c r="C20" s="151" t="s">
        <v>2</v>
      </c>
      <c r="D20" s="151"/>
      <c r="E20" s="151"/>
      <c r="F20" s="68" t="s">
        <v>8</v>
      </c>
      <c r="G20" s="140" t="s">
        <v>39</v>
      </c>
      <c r="H20" s="65" t="s">
        <v>7</v>
      </c>
      <c r="I20" s="897">
        <v>671794</v>
      </c>
      <c r="J20" s="915"/>
      <c r="K20" s="511"/>
      <c r="L20" s="506"/>
      <c r="M20" s="512"/>
      <c r="N20" s="479"/>
      <c r="O20" s="513">
        <f t="shared" si="0"/>
        <v>0</v>
      </c>
      <c r="P20" s="514">
        <f>I20+M20</f>
        <v>671794</v>
      </c>
      <c r="Q20" s="479">
        <f t="shared" si="2"/>
        <v>0</v>
      </c>
      <c r="R20" s="10">
        <f t="shared" si="1"/>
        <v>671794</v>
      </c>
      <c r="S20" s="10">
        <v>-447790</v>
      </c>
      <c r="T20" s="109"/>
      <c r="U20" s="53"/>
      <c r="V20" s="53"/>
      <c r="W20" s="53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7" s="34" customFormat="1" ht="18" hidden="1" customHeight="1" x14ac:dyDescent="0.35">
      <c r="A21" s="184">
        <v>4</v>
      </c>
      <c r="B21" s="12"/>
      <c r="C21" s="151" t="s">
        <v>2</v>
      </c>
      <c r="D21" s="151"/>
      <c r="E21" s="151"/>
      <c r="F21" s="68" t="s">
        <v>11</v>
      </c>
      <c r="G21" s="140" t="s">
        <v>40</v>
      </c>
      <c r="H21" s="66" t="s">
        <v>12</v>
      </c>
      <c r="I21" s="897">
        <v>237888</v>
      </c>
      <c r="J21" s="915"/>
      <c r="K21" s="511"/>
      <c r="L21" s="506"/>
      <c r="M21" s="512"/>
      <c r="N21" s="479"/>
      <c r="O21" s="513">
        <f t="shared" si="0"/>
        <v>0</v>
      </c>
      <c r="P21" s="514">
        <f>I21+M21</f>
        <v>237888</v>
      </c>
      <c r="Q21" s="479">
        <f t="shared" si="2"/>
        <v>0</v>
      </c>
      <c r="R21" s="10">
        <f t="shared" si="1"/>
        <v>237888</v>
      </c>
      <c r="S21" s="10"/>
      <c r="T21" s="109"/>
      <c r="U21" s="53"/>
      <c r="V21" s="53"/>
      <c r="W21" s="53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7" s="72" customFormat="1" ht="26.25" hidden="1" customHeight="1" x14ac:dyDescent="0.35">
      <c r="A22" s="308">
        <v>5</v>
      </c>
      <c r="B22" s="249"/>
      <c r="C22" s="151" t="s">
        <v>2</v>
      </c>
      <c r="D22" s="151"/>
      <c r="E22" s="151"/>
      <c r="F22" s="453" t="s">
        <v>14</v>
      </c>
      <c r="G22" s="142" t="s">
        <v>56</v>
      </c>
      <c r="H22" s="66" t="s">
        <v>13</v>
      </c>
      <c r="I22" s="897"/>
      <c r="J22" s="915"/>
      <c r="K22" s="511"/>
      <c r="L22" s="506"/>
      <c r="M22" s="479"/>
      <c r="N22" s="479"/>
      <c r="O22" s="513">
        <f t="shared" si="0"/>
        <v>0</v>
      </c>
      <c r="P22" s="514"/>
      <c r="Q22" s="479">
        <f t="shared" si="2"/>
        <v>0</v>
      </c>
      <c r="R22" s="105">
        <f t="shared" si="1"/>
        <v>0</v>
      </c>
      <c r="S22" s="105">
        <v>-4012236</v>
      </c>
      <c r="T22" s="109"/>
      <c r="U22" s="53"/>
      <c r="V22" s="53"/>
      <c r="W22" s="53"/>
      <c r="X22" s="19"/>
      <c r="Y22" s="19"/>
      <c r="Z22" s="19"/>
      <c r="AA22" s="19"/>
      <c r="AB22" s="19"/>
      <c r="AC22" s="19"/>
      <c r="AD22" s="19"/>
      <c r="AE22" s="19"/>
      <c r="AF22" s="19"/>
      <c r="AG22" s="71"/>
      <c r="AH22" s="71"/>
      <c r="AI22" s="71"/>
    </row>
    <row r="23" spans="1:37" s="34" customFormat="1" ht="18" hidden="1" customHeight="1" x14ac:dyDescent="0.35">
      <c r="A23" s="184">
        <v>6</v>
      </c>
      <c r="B23" s="12"/>
      <c r="C23" s="151" t="s">
        <v>2</v>
      </c>
      <c r="D23" s="151"/>
      <c r="E23" s="151"/>
      <c r="F23" s="68" t="s">
        <v>18</v>
      </c>
      <c r="G23" s="142" t="s">
        <v>41</v>
      </c>
      <c r="H23" s="66" t="s">
        <v>17</v>
      </c>
      <c r="I23" s="897">
        <v>354944</v>
      </c>
      <c r="J23" s="915"/>
      <c r="K23" s="511"/>
      <c r="L23" s="506"/>
      <c r="M23" s="512"/>
      <c r="N23" s="479"/>
      <c r="O23" s="513">
        <f t="shared" si="0"/>
        <v>0</v>
      </c>
      <c r="P23" s="514">
        <f>I23+M23</f>
        <v>354944</v>
      </c>
      <c r="Q23" s="479">
        <f t="shared" si="2"/>
        <v>0</v>
      </c>
      <c r="R23" s="10">
        <f t="shared" si="1"/>
        <v>354944</v>
      </c>
      <c r="S23" s="10"/>
      <c r="T23" s="109"/>
      <c r="U23" s="53"/>
      <c r="V23" s="53"/>
      <c r="W23" s="53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7" s="72" customFormat="1" ht="18" hidden="1" customHeight="1" x14ac:dyDescent="0.35">
      <c r="A24" s="184">
        <v>7</v>
      </c>
      <c r="B24" s="12"/>
      <c r="C24" s="151"/>
      <c r="D24" s="151"/>
      <c r="E24" s="151"/>
      <c r="F24" s="63" t="s">
        <v>19</v>
      </c>
      <c r="G24" s="140" t="s">
        <v>42</v>
      </c>
      <c r="H24" s="61"/>
      <c r="I24" s="898"/>
      <c r="J24" s="916"/>
      <c r="K24" s="515"/>
      <c r="L24" s="516"/>
      <c r="M24" s="517"/>
      <c r="N24" s="483"/>
      <c r="O24" s="518">
        <f t="shared" si="0"/>
        <v>0</v>
      </c>
      <c r="P24" s="519"/>
      <c r="Q24" s="483">
        <f t="shared" si="2"/>
        <v>0</v>
      </c>
      <c r="R24" s="353">
        <f t="shared" si="1"/>
        <v>0</v>
      </c>
      <c r="S24" s="353">
        <v>-508580</v>
      </c>
      <c r="T24" s="109"/>
      <c r="U24" s="53"/>
      <c r="V24" s="53"/>
      <c r="W24" s="53"/>
      <c r="X24" s="19"/>
      <c r="Y24" s="19"/>
      <c r="Z24" s="19"/>
      <c r="AA24" s="19"/>
      <c r="AB24" s="19"/>
      <c r="AC24" s="19"/>
      <c r="AD24" s="19"/>
      <c r="AE24" s="71"/>
      <c r="AF24" s="71"/>
      <c r="AG24" s="71"/>
      <c r="AH24" s="71"/>
      <c r="AI24" s="71"/>
    </row>
    <row r="25" spans="1:37" s="361" customFormat="1" ht="28.5" hidden="1" customHeight="1" thickTop="1" x14ac:dyDescent="0.35">
      <c r="A25" s="454">
        <v>9</v>
      </c>
      <c r="B25" s="455"/>
      <c r="C25" s="456" t="s">
        <v>2</v>
      </c>
      <c r="D25" s="456"/>
      <c r="E25" s="456"/>
      <c r="F25" s="457" t="s">
        <v>14</v>
      </c>
      <c r="G25" s="458" t="s">
        <v>61</v>
      </c>
      <c r="H25" s="66" t="s">
        <v>13</v>
      </c>
      <c r="I25" s="897"/>
      <c r="J25" s="915"/>
      <c r="K25" s="511"/>
      <c r="L25" s="506"/>
      <c r="M25" s="479"/>
      <c r="N25" s="479"/>
      <c r="O25" s="513">
        <f t="shared" si="0"/>
        <v>0</v>
      </c>
      <c r="P25" s="514"/>
      <c r="Q25" s="479">
        <f t="shared" si="2"/>
        <v>0</v>
      </c>
      <c r="R25" s="105">
        <f t="shared" si="1"/>
        <v>0</v>
      </c>
      <c r="S25" s="105">
        <v>-3636288</v>
      </c>
      <c r="T25" s="109"/>
      <c r="U25" s="53"/>
      <c r="V25" s="53"/>
      <c r="W25" s="53"/>
      <c r="X25" s="19"/>
      <c r="Y25" s="19"/>
      <c r="Z25" s="19"/>
      <c r="AA25" s="19"/>
      <c r="AB25" s="19"/>
      <c r="AC25" s="19"/>
      <c r="AD25" s="19"/>
    </row>
    <row r="26" spans="1:37" s="373" customFormat="1" ht="18" customHeight="1" thickTop="1" x14ac:dyDescent="0.35">
      <c r="A26" s="811">
        <v>1</v>
      </c>
      <c r="B26" s="826"/>
      <c r="C26" s="827" t="s">
        <v>2</v>
      </c>
      <c r="D26" s="1065"/>
      <c r="E26" s="1066"/>
      <c r="F26" s="942" t="s">
        <v>15</v>
      </c>
      <c r="G26" s="880" t="s">
        <v>131</v>
      </c>
      <c r="H26" s="828" t="s">
        <v>16</v>
      </c>
      <c r="I26" s="899"/>
      <c r="J26" s="917"/>
      <c r="K26" s="829"/>
      <c r="L26" s="830"/>
      <c r="M26" s="831"/>
      <c r="N26" s="832">
        <v>3159604.24</v>
      </c>
      <c r="O26" s="833">
        <f t="shared" si="0"/>
        <v>3159604.24</v>
      </c>
      <c r="P26" s="834">
        <f>I26+M26</f>
        <v>0</v>
      </c>
      <c r="Q26" s="835">
        <f t="shared" si="2"/>
        <v>3159604.24</v>
      </c>
      <c r="R26" s="407">
        <f t="shared" si="1"/>
        <v>3159604.24</v>
      </c>
      <c r="S26" s="407">
        <f>N26</f>
        <v>3159604.24</v>
      </c>
      <c r="T26" s="109"/>
      <c r="U26" s="53"/>
      <c r="V26" s="53"/>
      <c r="W26" s="53"/>
      <c r="X26" s="19"/>
      <c r="Y26" s="19"/>
      <c r="Z26" s="19"/>
      <c r="AA26" s="19"/>
      <c r="AB26" s="19"/>
      <c r="AC26" s="19"/>
      <c r="AD26" s="19"/>
      <c r="AE26" s="372"/>
      <c r="AF26" s="372"/>
      <c r="AG26" s="372"/>
      <c r="AH26" s="372"/>
      <c r="AI26" s="372"/>
    </row>
    <row r="27" spans="1:37" s="373" customFormat="1" ht="18" customHeight="1" x14ac:dyDescent="0.35">
      <c r="A27" s="811">
        <v>2</v>
      </c>
      <c r="B27" s="836"/>
      <c r="C27" s="837" t="s">
        <v>2</v>
      </c>
      <c r="D27" s="1067"/>
      <c r="E27" s="1068"/>
      <c r="F27" s="845" t="s">
        <v>15</v>
      </c>
      <c r="G27" s="925" t="s">
        <v>132</v>
      </c>
      <c r="H27" s="838" t="s">
        <v>16</v>
      </c>
      <c r="I27" s="900">
        <v>1846110</v>
      </c>
      <c r="J27" s="918"/>
      <c r="K27" s="839"/>
      <c r="L27" s="840"/>
      <c r="M27" s="841"/>
      <c r="N27" s="832">
        <v>3494054.43</v>
      </c>
      <c r="O27" s="842">
        <f t="shared" si="0"/>
        <v>3494054.43</v>
      </c>
      <c r="P27" s="843">
        <f>I27+M27</f>
        <v>1846110</v>
      </c>
      <c r="Q27" s="844">
        <f t="shared" si="2"/>
        <v>3494054.43</v>
      </c>
      <c r="R27" s="369">
        <f t="shared" si="1"/>
        <v>5340164.43</v>
      </c>
      <c r="S27" s="369">
        <f>K27</f>
        <v>0</v>
      </c>
      <c r="T27" s="109"/>
      <c r="U27" s="53"/>
      <c r="V27" s="53"/>
      <c r="W27" s="53"/>
      <c r="X27" s="19"/>
      <c r="Y27" s="19"/>
      <c r="Z27" s="19"/>
      <c r="AA27" s="19"/>
      <c r="AB27" s="19"/>
      <c r="AC27" s="19"/>
      <c r="AD27" s="19"/>
      <c r="AE27" s="372"/>
      <c r="AF27" s="372"/>
      <c r="AG27" s="372"/>
      <c r="AH27" s="372"/>
      <c r="AI27" s="372"/>
    </row>
    <row r="28" spans="1:37" s="373" customFormat="1" ht="18" customHeight="1" x14ac:dyDescent="0.35">
      <c r="A28" s="811">
        <v>3</v>
      </c>
      <c r="B28" s="836"/>
      <c r="C28" s="837" t="s">
        <v>2</v>
      </c>
      <c r="D28" s="1067"/>
      <c r="E28" s="1068"/>
      <c r="F28" s="845" t="s">
        <v>15</v>
      </c>
      <c r="G28" s="926" t="s">
        <v>133</v>
      </c>
      <c r="H28" s="838" t="s">
        <v>16</v>
      </c>
      <c r="I28" s="900">
        <v>4075366</v>
      </c>
      <c r="J28" s="918"/>
      <c r="K28" s="839"/>
      <c r="L28" s="840"/>
      <c r="M28" s="841"/>
      <c r="N28" s="832">
        <v>3575910.79</v>
      </c>
      <c r="O28" s="842">
        <f t="shared" si="0"/>
        <v>3575910.79</v>
      </c>
      <c r="P28" s="843">
        <f>I28+M28</f>
        <v>4075366</v>
      </c>
      <c r="Q28" s="844">
        <f t="shared" si="2"/>
        <v>3575910.79</v>
      </c>
      <c r="R28" s="369">
        <f t="shared" si="1"/>
        <v>7651276.79</v>
      </c>
      <c r="S28" s="369">
        <f>K28</f>
        <v>0</v>
      </c>
      <c r="T28" s="109"/>
      <c r="U28" s="53"/>
      <c r="V28" s="53"/>
      <c r="W28" s="53"/>
      <c r="X28" s="19"/>
      <c r="Y28" s="19"/>
      <c r="Z28" s="19"/>
      <c r="AA28" s="19"/>
      <c r="AB28" s="19"/>
      <c r="AC28" s="19"/>
      <c r="AD28" s="19"/>
      <c r="AE28" s="372"/>
      <c r="AF28" s="372"/>
      <c r="AG28" s="372"/>
      <c r="AH28" s="372"/>
      <c r="AI28" s="372"/>
    </row>
    <row r="29" spans="1:37" s="34" customFormat="1" ht="18" customHeight="1" x14ac:dyDescent="0.35">
      <c r="A29" s="811">
        <v>4</v>
      </c>
      <c r="B29" s="846"/>
      <c r="C29" s="847"/>
      <c r="D29" s="1067"/>
      <c r="E29" s="1068"/>
      <c r="F29" s="845" t="s">
        <v>21</v>
      </c>
      <c r="G29" s="927" t="s">
        <v>134</v>
      </c>
      <c r="H29" s="836"/>
      <c r="I29" s="901"/>
      <c r="J29" s="919"/>
      <c r="K29" s="848"/>
      <c r="L29" s="848"/>
      <c r="M29" s="849"/>
      <c r="N29" s="850">
        <v>12827209.66</v>
      </c>
      <c r="O29" s="849"/>
      <c r="P29" s="849"/>
      <c r="Q29" s="844">
        <f t="shared" si="2"/>
        <v>12827209.66</v>
      </c>
      <c r="R29" s="477"/>
      <c r="S29" s="477"/>
      <c r="T29" s="109"/>
      <c r="U29" s="53"/>
      <c r="V29" s="53"/>
      <c r="W29" s="53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7" s="449" customFormat="1" ht="18" customHeight="1" x14ac:dyDescent="0.35">
      <c r="A30" s="811">
        <v>5</v>
      </c>
      <c r="B30" s="846"/>
      <c r="C30" s="853"/>
      <c r="D30" s="1069"/>
      <c r="E30" s="1070"/>
      <c r="F30" s="942" t="s">
        <v>153</v>
      </c>
      <c r="G30" s="928" t="s">
        <v>181</v>
      </c>
      <c r="H30" s="836"/>
      <c r="I30" s="902"/>
      <c r="J30" s="918"/>
      <c r="K30" s="852">
        <v>70713.73</v>
      </c>
      <c r="L30" s="852"/>
      <c r="M30" s="852"/>
      <c r="N30" s="854">
        <v>627299.19999999995</v>
      </c>
      <c r="O30" s="852"/>
      <c r="P30" s="852"/>
      <c r="Q30" s="844">
        <f t="shared" si="2"/>
        <v>698012.92999999993</v>
      </c>
      <c r="R30" s="450"/>
      <c r="S30" s="589"/>
      <c r="T30" s="109"/>
      <c r="U30" s="53"/>
      <c r="V30" s="53"/>
      <c r="W30" s="53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31" spans="1:37" s="449" customFormat="1" ht="18" customHeight="1" x14ac:dyDescent="0.35">
      <c r="A31" s="414">
        <v>6</v>
      </c>
      <c r="B31" s="157"/>
      <c r="C31" s="330"/>
      <c r="D31" s="809"/>
      <c r="E31" s="809"/>
      <c r="F31" s="943"/>
      <c r="G31" s="929"/>
      <c r="H31" s="12"/>
      <c r="I31" s="897"/>
      <c r="J31" s="915"/>
      <c r="K31" s="479"/>
      <c r="L31" s="479"/>
      <c r="M31" s="479"/>
      <c r="N31" s="782"/>
      <c r="O31" s="479"/>
      <c r="P31" s="479"/>
      <c r="Q31" s="481"/>
      <c r="R31" s="450"/>
      <c r="S31" s="589"/>
      <c r="T31" s="109"/>
      <c r="U31" s="53"/>
      <c r="V31" s="53"/>
      <c r="W31" s="53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</row>
    <row r="32" spans="1:37" s="449" customFormat="1" ht="18" customHeight="1" x14ac:dyDescent="0.35">
      <c r="A32" s="414">
        <v>7</v>
      </c>
      <c r="B32" s="157"/>
      <c r="C32" s="330"/>
      <c r="D32" s="809"/>
      <c r="E32" s="809"/>
      <c r="F32" s="943"/>
      <c r="G32" s="929"/>
      <c r="H32" s="12"/>
      <c r="I32" s="897"/>
      <c r="J32" s="915"/>
      <c r="K32" s="479"/>
      <c r="L32" s="479"/>
      <c r="M32" s="479"/>
      <c r="N32" s="782"/>
      <c r="O32" s="479"/>
      <c r="P32" s="479"/>
      <c r="Q32" s="481"/>
      <c r="R32" s="450"/>
      <c r="S32" s="589"/>
      <c r="T32" s="109"/>
      <c r="U32" s="53"/>
      <c r="V32" s="53"/>
      <c r="W32" s="53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</row>
    <row r="33" spans="1:37" s="449" customFormat="1" ht="18" customHeight="1" x14ac:dyDescent="0.35">
      <c r="A33" s="414">
        <v>8</v>
      </c>
      <c r="B33" s="157"/>
      <c r="C33" s="330"/>
      <c r="D33" s="809"/>
      <c r="E33" s="809"/>
      <c r="F33" s="943"/>
      <c r="G33" s="929"/>
      <c r="H33" s="12"/>
      <c r="I33" s="897"/>
      <c r="J33" s="915"/>
      <c r="K33" s="479"/>
      <c r="L33" s="479"/>
      <c r="M33" s="479"/>
      <c r="N33" s="782"/>
      <c r="O33" s="479"/>
      <c r="P33" s="479"/>
      <c r="Q33" s="481"/>
      <c r="R33" s="450"/>
      <c r="S33" s="589"/>
      <c r="T33" s="109"/>
      <c r="U33" s="53"/>
      <c r="V33" s="53"/>
      <c r="W33" s="53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</row>
    <row r="34" spans="1:37" s="449" customFormat="1" ht="18" customHeight="1" x14ac:dyDescent="0.35">
      <c r="A34" s="414">
        <v>9</v>
      </c>
      <c r="B34" s="157"/>
      <c r="C34" s="330"/>
      <c r="D34" s="809"/>
      <c r="E34" s="809"/>
      <c r="F34" s="943"/>
      <c r="G34" s="929"/>
      <c r="H34" s="12"/>
      <c r="I34" s="897"/>
      <c r="J34" s="915"/>
      <c r="K34" s="479"/>
      <c r="L34" s="479"/>
      <c r="M34" s="479"/>
      <c r="N34" s="782"/>
      <c r="O34" s="479"/>
      <c r="P34" s="479"/>
      <c r="Q34" s="481"/>
      <c r="R34" s="450"/>
      <c r="S34" s="589"/>
      <c r="T34" s="109"/>
      <c r="U34" s="53"/>
      <c r="V34" s="53"/>
      <c r="W34" s="53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</row>
    <row r="35" spans="1:37" s="449" customFormat="1" ht="18" customHeight="1" x14ac:dyDescent="0.35">
      <c r="A35" s="414">
        <v>10</v>
      </c>
      <c r="B35" s="157"/>
      <c r="C35" s="330"/>
      <c r="D35" s="809"/>
      <c r="E35" s="809"/>
      <c r="F35" s="943"/>
      <c r="G35" s="929"/>
      <c r="H35" s="12"/>
      <c r="I35" s="897"/>
      <c r="J35" s="915"/>
      <c r="K35" s="479"/>
      <c r="L35" s="479"/>
      <c r="M35" s="479"/>
      <c r="N35" s="782"/>
      <c r="O35" s="479"/>
      <c r="P35" s="479"/>
      <c r="Q35" s="481"/>
      <c r="R35" s="450"/>
      <c r="S35" s="589"/>
      <c r="T35" s="109"/>
      <c r="U35" s="53"/>
      <c r="V35" s="53"/>
      <c r="W35" s="53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</row>
    <row r="36" spans="1:37" s="449" customFormat="1" ht="18" customHeight="1" x14ac:dyDescent="0.35">
      <c r="A36" s="414">
        <v>11</v>
      </c>
      <c r="B36" s="157"/>
      <c r="C36" s="330"/>
      <c r="D36" s="809"/>
      <c r="E36" s="809"/>
      <c r="F36" s="464"/>
      <c r="G36" s="62"/>
      <c r="H36" s="12"/>
      <c r="I36" s="897"/>
      <c r="J36" s="915"/>
      <c r="K36" s="479"/>
      <c r="L36" s="479"/>
      <c r="M36" s="479"/>
      <c r="N36" s="483"/>
      <c r="O36" s="479"/>
      <c r="P36" s="479"/>
      <c r="Q36" s="481">
        <f>K36+N36</f>
        <v>0</v>
      </c>
      <c r="R36" s="450"/>
      <c r="S36" s="589"/>
      <c r="T36" s="109"/>
      <c r="U36" s="53"/>
      <c r="V36" s="53"/>
      <c r="W36" s="53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</row>
    <row r="37" spans="1:37" s="449" customFormat="1" ht="18" customHeight="1" x14ac:dyDescent="0.35">
      <c r="A37" s="414">
        <v>12</v>
      </c>
      <c r="B37" s="157"/>
      <c r="C37" s="330"/>
      <c r="D37" s="809"/>
      <c r="E37" s="809"/>
      <c r="F37" s="464"/>
      <c r="G37" s="930"/>
      <c r="H37" s="66"/>
      <c r="I37" s="903"/>
      <c r="J37" s="915"/>
      <c r="K37" s="479"/>
      <c r="L37" s="542"/>
      <c r="M37" s="512"/>
      <c r="N37" s="483"/>
      <c r="O37" s="803"/>
      <c r="P37" s="512"/>
      <c r="Q37" s="481"/>
      <c r="R37" s="450"/>
      <c r="S37" s="589"/>
      <c r="T37" s="109"/>
      <c r="U37" s="53"/>
      <c r="V37" s="53"/>
      <c r="W37" s="53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</row>
    <row r="38" spans="1:37" s="449" customFormat="1" ht="18" customHeight="1" x14ac:dyDescent="0.35">
      <c r="A38" s="414">
        <v>13</v>
      </c>
      <c r="B38" s="157"/>
      <c r="C38" s="330"/>
      <c r="D38" s="809"/>
      <c r="E38" s="809"/>
      <c r="F38" s="464"/>
      <c r="G38" s="62"/>
      <c r="H38" s="66"/>
      <c r="I38" s="903"/>
      <c r="J38" s="915"/>
      <c r="K38" s="479"/>
      <c r="L38" s="542"/>
      <c r="M38" s="512"/>
      <c r="N38" s="483"/>
      <c r="O38" s="803"/>
      <c r="P38" s="512"/>
      <c r="Q38" s="481"/>
      <c r="R38" s="450"/>
      <c r="S38" s="589"/>
      <c r="T38" s="109"/>
      <c r="U38" s="53"/>
      <c r="V38" s="53"/>
      <c r="W38" s="53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</row>
    <row r="39" spans="1:37" s="449" customFormat="1" ht="18" customHeight="1" x14ac:dyDescent="0.35">
      <c r="A39" s="414">
        <v>14</v>
      </c>
      <c r="B39" s="157"/>
      <c r="C39" s="330"/>
      <c r="D39" s="809"/>
      <c r="E39" s="809"/>
      <c r="F39" s="464"/>
      <c r="G39" s="62"/>
      <c r="H39" s="66"/>
      <c r="I39" s="903"/>
      <c r="J39" s="915"/>
      <c r="K39" s="479"/>
      <c r="L39" s="542"/>
      <c r="M39" s="512"/>
      <c r="N39" s="483"/>
      <c r="O39" s="803"/>
      <c r="P39" s="512"/>
      <c r="Q39" s="481"/>
      <c r="R39" s="450"/>
      <c r="S39" s="589"/>
      <c r="T39" s="109"/>
      <c r="U39" s="53"/>
      <c r="V39" s="53"/>
      <c r="W39" s="53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</row>
    <row r="40" spans="1:37" s="449" customFormat="1" ht="18" customHeight="1" x14ac:dyDescent="0.35">
      <c r="A40" s="414">
        <v>15</v>
      </c>
      <c r="B40" s="157"/>
      <c r="C40" s="330"/>
      <c r="D40" s="809"/>
      <c r="E40" s="809"/>
      <c r="F40" s="464"/>
      <c r="G40" s="62"/>
      <c r="H40" s="66"/>
      <c r="I40" s="903"/>
      <c r="J40" s="915"/>
      <c r="K40" s="479"/>
      <c r="L40" s="542"/>
      <c r="M40" s="512"/>
      <c r="N40" s="483"/>
      <c r="O40" s="803"/>
      <c r="P40" s="512"/>
      <c r="Q40" s="481"/>
      <c r="R40" s="450"/>
      <c r="S40" s="589"/>
      <c r="T40" s="109"/>
      <c r="U40" s="53"/>
      <c r="V40" s="53"/>
      <c r="W40" s="53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</row>
    <row r="41" spans="1:37" s="449" customFormat="1" ht="18" customHeight="1" x14ac:dyDescent="0.35">
      <c r="A41" s="414">
        <v>16</v>
      </c>
      <c r="B41" s="157"/>
      <c r="C41" s="330"/>
      <c r="D41" s="809"/>
      <c r="E41" s="809"/>
      <c r="F41" s="464"/>
      <c r="G41" s="62"/>
      <c r="H41" s="66"/>
      <c r="I41" s="903"/>
      <c r="J41" s="915"/>
      <c r="K41" s="479"/>
      <c r="L41" s="542"/>
      <c r="M41" s="512"/>
      <c r="N41" s="483"/>
      <c r="O41" s="803"/>
      <c r="P41" s="512"/>
      <c r="Q41" s="481"/>
      <c r="R41" s="450"/>
      <c r="S41" s="589"/>
      <c r="T41" s="109"/>
      <c r="U41" s="53"/>
      <c r="V41" s="53"/>
      <c r="W41" s="53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</row>
    <row r="42" spans="1:37" s="449" customFormat="1" ht="18" customHeight="1" x14ac:dyDescent="0.35">
      <c r="A42" s="414">
        <v>17</v>
      </c>
      <c r="B42" s="157"/>
      <c r="C42" s="330"/>
      <c r="D42" s="809"/>
      <c r="E42" s="809"/>
      <c r="F42" s="464"/>
      <c r="G42" s="62"/>
      <c r="H42" s="66"/>
      <c r="I42" s="903"/>
      <c r="J42" s="915"/>
      <c r="K42" s="479"/>
      <c r="L42" s="542"/>
      <c r="M42" s="512"/>
      <c r="N42" s="483"/>
      <c r="O42" s="803"/>
      <c r="P42" s="512"/>
      <c r="Q42" s="481"/>
      <c r="R42" s="450"/>
      <c r="S42" s="589"/>
      <c r="T42" s="109"/>
      <c r="U42" s="53"/>
      <c r="V42" s="53"/>
      <c r="W42" s="53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</row>
    <row r="43" spans="1:37" s="449" customFormat="1" ht="18" customHeight="1" x14ac:dyDescent="0.35">
      <c r="A43" s="414">
        <v>18</v>
      </c>
      <c r="B43" s="157"/>
      <c r="C43" s="330"/>
      <c r="D43" s="809"/>
      <c r="E43" s="809"/>
      <c r="F43" s="464"/>
      <c r="G43" s="62"/>
      <c r="H43" s="66"/>
      <c r="I43" s="903"/>
      <c r="J43" s="915"/>
      <c r="K43" s="479"/>
      <c r="L43" s="542"/>
      <c r="M43" s="512"/>
      <c r="N43" s="483"/>
      <c r="O43" s="803"/>
      <c r="P43" s="512"/>
      <c r="Q43" s="481"/>
      <c r="R43" s="450"/>
      <c r="S43" s="589"/>
      <c r="T43" s="109"/>
      <c r="U43" s="53"/>
      <c r="V43" s="53"/>
      <c r="W43" s="53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</row>
    <row r="44" spans="1:37" s="449" customFormat="1" ht="18" customHeight="1" x14ac:dyDescent="0.35">
      <c r="A44" s="414">
        <v>19</v>
      </c>
      <c r="B44" s="157"/>
      <c r="C44" s="330"/>
      <c r="D44" s="809"/>
      <c r="E44" s="809"/>
      <c r="F44" s="464"/>
      <c r="G44" s="62"/>
      <c r="H44" s="66"/>
      <c r="I44" s="903"/>
      <c r="J44" s="915"/>
      <c r="K44" s="479"/>
      <c r="L44" s="542"/>
      <c r="M44" s="512"/>
      <c r="N44" s="483"/>
      <c r="O44" s="803"/>
      <c r="P44" s="512"/>
      <c r="Q44" s="481"/>
      <c r="R44" s="450"/>
      <c r="S44" s="589"/>
      <c r="T44" s="109"/>
      <c r="U44" s="53"/>
      <c r="V44" s="53"/>
      <c r="W44" s="53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</row>
    <row r="45" spans="1:37" s="449" customFormat="1" ht="18" customHeight="1" x14ac:dyDescent="0.35">
      <c r="A45" s="414">
        <v>20</v>
      </c>
      <c r="B45" s="157"/>
      <c r="C45" s="330"/>
      <c r="D45" s="809"/>
      <c r="E45" s="809"/>
      <c r="F45" s="464"/>
      <c r="G45" s="62"/>
      <c r="H45" s="66"/>
      <c r="I45" s="903"/>
      <c r="J45" s="915"/>
      <c r="K45" s="479"/>
      <c r="L45" s="542"/>
      <c r="M45" s="512"/>
      <c r="N45" s="483"/>
      <c r="O45" s="803"/>
      <c r="P45" s="512"/>
      <c r="Q45" s="481"/>
      <c r="R45" s="450"/>
      <c r="S45" s="589"/>
      <c r="T45" s="109"/>
      <c r="U45" s="53"/>
      <c r="V45" s="53"/>
      <c r="W45" s="53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</row>
    <row r="46" spans="1:37" s="449" customFormat="1" ht="18" customHeight="1" x14ac:dyDescent="0.35">
      <c r="A46" s="414">
        <v>21</v>
      </c>
      <c r="B46" s="157"/>
      <c r="C46" s="330"/>
      <c r="D46" s="809"/>
      <c r="E46" s="809"/>
      <c r="F46" s="464"/>
      <c r="G46" s="62"/>
      <c r="H46" s="66"/>
      <c r="I46" s="903"/>
      <c r="J46" s="915"/>
      <c r="K46" s="479"/>
      <c r="L46" s="542"/>
      <c r="M46" s="512"/>
      <c r="N46" s="483"/>
      <c r="O46" s="803"/>
      <c r="P46" s="512"/>
      <c r="Q46" s="481"/>
      <c r="R46" s="450"/>
      <c r="S46" s="589"/>
      <c r="T46" s="109"/>
      <c r="U46" s="53"/>
      <c r="V46" s="53"/>
      <c r="W46" s="53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</row>
    <row r="47" spans="1:37" s="449" customFormat="1" ht="18" customHeight="1" x14ac:dyDescent="0.35">
      <c r="A47" s="414">
        <v>22</v>
      </c>
      <c r="B47" s="157"/>
      <c r="C47" s="330"/>
      <c r="D47" s="809"/>
      <c r="E47" s="809"/>
      <c r="F47" s="464"/>
      <c r="G47" s="62"/>
      <c r="H47" s="66"/>
      <c r="I47" s="903"/>
      <c r="J47" s="915"/>
      <c r="K47" s="479"/>
      <c r="L47" s="542"/>
      <c r="M47" s="512"/>
      <c r="N47" s="483"/>
      <c r="O47" s="803"/>
      <c r="P47" s="512"/>
      <c r="Q47" s="481"/>
      <c r="R47" s="450"/>
      <c r="S47" s="589"/>
      <c r="T47" s="109"/>
      <c r="U47" s="53"/>
      <c r="V47" s="53"/>
      <c r="W47" s="53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</row>
    <row r="48" spans="1:37" s="449" customFormat="1" ht="18" customHeight="1" x14ac:dyDescent="0.35">
      <c r="A48" s="414">
        <v>23</v>
      </c>
      <c r="B48" s="157"/>
      <c r="C48" s="330"/>
      <c r="D48" s="809"/>
      <c r="E48" s="809"/>
      <c r="F48" s="464"/>
      <c r="G48" s="62"/>
      <c r="H48" s="66"/>
      <c r="I48" s="903"/>
      <c r="J48" s="915"/>
      <c r="K48" s="479"/>
      <c r="L48" s="542"/>
      <c r="M48" s="512"/>
      <c r="N48" s="483"/>
      <c r="O48" s="803"/>
      <c r="P48" s="512"/>
      <c r="Q48" s="481"/>
      <c r="R48" s="450"/>
      <c r="S48" s="589"/>
      <c r="T48" s="109"/>
      <c r="U48" s="53"/>
      <c r="V48" s="53"/>
      <c r="W48" s="53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</row>
    <row r="49" spans="1:38" s="449" customFormat="1" ht="18" customHeight="1" x14ac:dyDescent="0.35">
      <c r="A49" s="414">
        <v>24</v>
      </c>
      <c r="B49" s="157"/>
      <c r="C49" s="330"/>
      <c r="D49" s="809"/>
      <c r="E49" s="809"/>
      <c r="F49" s="464"/>
      <c r="G49" s="62"/>
      <c r="H49" s="66"/>
      <c r="I49" s="903"/>
      <c r="J49" s="915"/>
      <c r="K49" s="479"/>
      <c r="L49" s="542"/>
      <c r="M49" s="512"/>
      <c r="N49" s="483"/>
      <c r="O49" s="803"/>
      <c r="P49" s="512"/>
      <c r="Q49" s="481"/>
      <c r="R49" s="450"/>
      <c r="S49" s="589"/>
      <c r="T49" s="109"/>
      <c r="U49" s="53"/>
      <c r="V49" s="53"/>
      <c r="W49" s="53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</row>
    <row r="50" spans="1:38" s="449" customFormat="1" ht="18" customHeight="1" x14ac:dyDescent="0.35">
      <c r="A50" s="414"/>
      <c r="B50" s="157"/>
      <c r="C50" s="330"/>
      <c r="D50" s="809"/>
      <c r="E50" s="809"/>
      <c r="F50" s="464"/>
      <c r="G50" s="62"/>
      <c r="H50" s="66"/>
      <c r="I50" s="903"/>
      <c r="J50" s="915"/>
      <c r="K50" s="479"/>
      <c r="L50" s="542"/>
      <c r="M50" s="512"/>
      <c r="N50" s="483"/>
      <c r="O50" s="803"/>
      <c r="P50" s="512"/>
      <c r="Q50" s="481"/>
      <c r="R50" s="450"/>
      <c r="S50" s="589"/>
      <c r="T50" s="109"/>
      <c r="U50" s="53"/>
      <c r="V50" s="53"/>
      <c r="W50" s="53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</row>
    <row r="51" spans="1:38" s="451" customFormat="1" ht="18" customHeight="1" x14ac:dyDescent="0.35">
      <c r="A51" s="414"/>
      <c r="B51" s="12"/>
      <c r="C51" s="151"/>
      <c r="D51" s="887"/>
      <c r="E51" s="888"/>
      <c r="F51" s="464"/>
      <c r="G51" s="62"/>
      <c r="H51" s="66"/>
      <c r="I51" s="904"/>
      <c r="J51" s="915"/>
      <c r="K51" s="479"/>
      <c r="L51" s="542"/>
      <c r="M51" s="512"/>
      <c r="N51" s="483"/>
      <c r="O51" s="513"/>
      <c r="P51" s="514"/>
      <c r="Q51" s="481">
        <f>K51+N51</f>
        <v>0</v>
      </c>
      <c r="R51" s="452"/>
      <c r="S51" s="588"/>
      <c r="T51" s="109"/>
      <c r="U51" s="53"/>
      <c r="V51" s="53"/>
      <c r="W51" s="53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</row>
    <row r="52" spans="1:38" s="449" customFormat="1" ht="24" customHeight="1" thickBot="1" x14ac:dyDescent="0.4">
      <c r="A52" s="949"/>
      <c r="B52" s="157"/>
      <c r="C52" s="330"/>
      <c r="D52" s="885"/>
      <c r="E52" s="886"/>
      <c r="F52" s="558"/>
      <c r="G52" s="967" t="s">
        <v>161</v>
      </c>
      <c r="H52" s="649"/>
      <c r="I52" s="905"/>
      <c r="J52" s="920">
        <f>J17-Q26-Q27-Q28-Q29-Q30-Q31-Q32-Q33-Q34-Q35-Q36-Q37-Q38-Q39-Q40-Q41-Q42-Q43-Q44-Q45-Q46-Q47-Q48-Q49-Q50</f>
        <v>49608635.95000001</v>
      </c>
      <c r="K52" s="790">
        <f>K17-K18</f>
        <v>42679286.270000003</v>
      </c>
      <c r="L52" s="791"/>
      <c r="M52" s="792"/>
      <c r="N52" s="793">
        <f>N17-N18</f>
        <v>6929349.379999999</v>
      </c>
      <c r="O52" s="794"/>
      <c r="P52" s="795"/>
      <c r="Q52" s="793">
        <f>K52+N52</f>
        <v>49608635.650000006</v>
      </c>
      <c r="R52" s="450"/>
      <c r="S52" s="589"/>
      <c r="T52" s="109"/>
      <c r="U52" s="53"/>
      <c r="V52" s="53"/>
      <c r="W52" s="53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</row>
    <row r="53" spans="1:38" s="26" customFormat="1" ht="27.75" customHeight="1" thickTop="1" thickBot="1" x14ac:dyDescent="0.4">
      <c r="A53" s="582"/>
      <c r="B53" s="583" t="e">
        <f>B55+B61+#REF!+#REF!+#REF!</f>
        <v>#REF!</v>
      </c>
      <c r="C53" s="584"/>
      <c r="D53" s="584"/>
      <c r="E53" s="1056" t="s">
        <v>140</v>
      </c>
      <c r="F53" s="1057"/>
      <c r="G53" s="931" t="s">
        <v>129</v>
      </c>
      <c r="H53" s="585"/>
      <c r="I53" s="906" t="e">
        <f>I55+I61+#REF!+#REF!+#REF!</f>
        <v>#REF!</v>
      </c>
      <c r="J53" s="587">
        <v>28500000</v>
      </c>
      <c r="K53" s="796">
        <v>14250000</v>
      </c>
      <c r="L53" s="797"/>
      <c r="M53" s="797"/>
      <c r="N53" s="797">
        <v>14250000</v>
      </c>
      <c r="O53" s="797"/>
      <c r="P53" s="797"/>
      <c r="Q53" s="966"/>
      <c r="R53" s="747">
        <f>P53+Q53</f>
        <v>0</v>
      </c>
      <c r="S53" s="590" t="e">
        <f>SUM(S55+S61++#REF!+#REF!+#REF!)</f>
        <v>#REF!</v>
      </c>
      <c r="T53" s="111"/>
      <c r="U53" s="55"/>
      <c r="V53" s="55"/>
      <c r="W53" s="5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38" s="581" customFormat="1" ht="24.75" customHeight="1" thickTop="1" thickBot="1" x14ac:dyDescent="0.4">
      <c r="A54" s="571"/>
      <c r="B54" s="571"/>
      <c r="C54" s="572"/>
      <c r="D54" s="572"/>
      <c r="E54" s="572"/>
      <c r="F54" s="944"/>
      <c r="G54" s="932" t="s">
        <v>179</v>
      </c>
      <c r="H54" s="573"/>
      <c r="I54" s="907"/>
      <c r="J54" s="921"/>
      <c r="K54" s="576"/>
      <c r="L54" s="576"/>
      <c r="M54" s="576"/>
      <c r="N54" s="577">
        <f>N55+N56+N58+N60</f>
        <v>4106015.4000000004</v>
      </c>
      <c r="O54" s="577"/>
      <c r="P54" s="577"/>
      <c r="Q54" s="578">
        <f>K54+N54</f>
        <v>4106015.4000000004</v>
      </c>
      <c r="R54" s="579"/>
      <c r="S54" s="591"/>
      <c r="T54" s="55"/>
      <c r="U54" s="55"/>
      <c r="V54" s="55"/>
      <c r="W54" s="5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580"/>
    </row>
    <row r="55" spans="1:38" s="13" customFormat="1" ht="32.25" customHeight="1" thickTop="1" x14ac:dyDescent="0.25">
      <c r="A55" s="891">
        <v>1</v>
      </c>
      <c r="B55" s="509">
        <v>1</v>
      </c>
      <c r="C55" s="465"/>
      <c r="D55" s="1048"/>
      <c r="E55" s="1049"/>
      <c r="F55" s="945" t="s">
        <v>135</v>
      </c>
      <c r="G55" s="933" t="s">
        <v>136</v>
      </c>
      <c r="H55" s="855"/>
      <c r="I55" s="908">
        <f>I56+I57</f>
        <v>3373430.7</v>
      </c>
      <c r="J55" s="922"/>
      <c r="K55" s="856"/>
      <c r="L55" s="857"/>
      <c r="M55" s="858"/>
      <c r="N55" s="859">
        <v>1026512.1</v>
      </c>
      <c r="O55" s="860">
        <f>M55+N55</f>
        <v>1026512.1</v>
      </c>
      <c r="P55" s="861">
        <f t="shared" ref="P55:P64" si="3">I55+M55</f>
        <v>3373430.7</v>
      </c>
      <c r="Q55" s="862">
        <f>K55+N55</f>
        <v>1026512.1</v>
      </c>
      <c r="R55" s="569">
        <f>P55+Q55</f>
        <v>4399942.8</v>
      </c>
      <c r="S55" s="21"/>
      <c r="T55" s="111"/>
      <c r="U55" s="53"/>
      <c r="V55" s="55"/>
      <c r="W55" s="5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38" s="34" customFormat="1" ht="27.75" customHeight="1" x14ac:dyDescent="0.25">
      <c r="A56" s="821">
        <v>2</v>
      </c>
      <c r="B56" s="12"/>
      <c r="C56" s="151" t="s">
        <v>2</v>
      </c>
      <c r="D56" s="1050"/>
      <c r="E56" s="1051"/>
      <c r="F56" s="946" t="s">
        <v>135</v>
      </c>
      <c r="G56" s="934" t="s">
        <v>137</v>
      </c>
      <c r="H56" s="836" t="s">
        <v>24</v>
      </c>
      <c r="I56" s="902">
        <v>3373430.7</v>
      </c>
      <c r="J56" s="923"/>
      <c r="K56" s="863"/>
      <c r="L56" s="842"/>
      <c r="M56" s="863"/>
      <c r="N56" s="839">
        <v>1596796.1</v>
      </c>
      <c r="O56" s="864">
        <f>M56+N56</f>
        <v>1596796.1</v>
      </c>
      <c r="P56" s="865">
        <f t="shared" si="3"/>
        <v>3373430.7</v>
      </c>
      <c r="Q56" s="839">
        <f>K56+N56</f>
        <v>1596796.1</v>
      </c>
      <c r="R56" s="10">
        <f>P56+Q56</f>
        <v>4970226.8000000007</v>
      </c>
      <c r="S56" s="10"/>
      <c r="T56" s="109"/>
      <c r="U56" s="55"/>
      <c r="V56" s="55"/>
      <c r="W56" s="53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8" s="35" customFormat="1" ht="26.25" hidden="1" customHeight="1" thickBot="1" x14ac:dyDescent="0.3">
      <c r="A57" s="892"/>
      <c r="B57" s="18"/>
      <c r="C57" s="312" t="s">
        <v>9</v>
      </c>
      <c r="D57" s="1050"/>
      <c r="E57" s="1051"/>
      <c r="F57" s="866"/>
      <c r="G57" s="867"/>
      <c r="H57" s="868" t="s">
        <v>24</v>
      </c>
      <c r="I57" s="909"/>
      <c r="J57" s="869"/>
      <c r="K57" s="870"/>
      <c r="L57" s="871"/>
      <c r="M57" s="872"/>
      <c r="N57" s="873"/>
      <c r="O57" s="871">
        <f>M57+N57</f>
        <v>0</v>
      </c>
      <c r="P57" s="874">
        <f t="shared" si="3"/>
        <v>0</v>
      </c>
      <c r="Q57" s="839">
        <f>K57+N57</f>
        <v>0</v>
      </c>
      <c r="R57" s="28">
        <f>P57+Q57</f>
        <v>0</v>
      </c>
      <c r="S57" s="28"/>
      <c r="T57" s="109"/>
      <c r="U57" s="53"/>
      <c r="V57" s="53"/>
      <c r="W57" s="53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8" s="19" customFormat="1" ht="25.5" customHeight="1" thickBot="1" x14ac:dyDescent="0.3">
      <c r="A58" s="821">
        <v>3</v>
      </c>
      <c r="B58" s="804">
        <v>1</v>
      </c>
      <c r="C58" s="805"/>
      <c r="D58" s="1052"/>
      <c r="E58" s="1053"/>
      <c r="F58" s="947" t="s">
        <v>135</v>
      </c>
      <c r="G58" s="935" t="s">
        <v>160</v>
      </c>
      <c r="H58" s="836"/>
      <c r="I58" s="902"/>
      <c r="J58" s="923"/>
      <c r="K58" s="851"/>
      <c r="L58" s="851"/>
      <c r="M58" s="851"/>
      <c r="N58" s="875">
        <v>1482707.2</v>
      </c>
      <c r="O58" s="851"/>
      <c r="P58" s="851"/>
      <c r="Q58" s="839">
        <f>K58+N58</f>
        <v>1482707.2</v>
      </c>
      <c r="R58" s="781"/>
      <c r="S58" s="781"/>
      <c r="T58" s="109"/>
      <c r="U58" s="53"/>
      <c r="V58" s="53"/>
      <c r="W58" s="53"/>
    </row>
    <row r="59" spans="1:38" s="19" customFormat="1" ht="22.5" customHeight="1" thickTop="1" thickBot="1" x14ac:dyDescent="0.3">
      <c r="A59" s="560">
        <v>4</v>
      </c>
      <c r="B59" s="808"/>
      <c r="C59" s="808"/>
      <c r="D59" s="808"/>
      <c r="E59" s="808"/>
      <c r="F59" s="948"/>
      <c r="G59" s="936"/>
      <c r="H59" s="12"/>
      <c r="I59" s="897"/>
      <c r="J59" s="8"/>
      <c r="K59" s="9"/>
      <c r="L59" s="9"/>
      <c r="M59" s="9"/>
      <c r="N59" s="783"/>
      <c r="O59" s="9"/>
      <c r="P59" s="9"/>
      <c r="Q59" s="478"/>
      <c r="R59" s="781"/>
      <c r="S59" s="781"/>
      <c r="T59" s="109"/>
      <c r="U59" s="53"/>
      <c r="V59" s="53"/>
      <c r="W59" s="53"/>
    </row>
    <row r="60" spans="1:38" s="19" customFormat="1" ht="26.25" customHeight="1" thickTop="1" thickBot="1" x14ac:dyDescent="0.25">
      <c r="A60" s="414"/>
      <c r="B60" s="12"/>
      <c r="C60" s="809"/>
      <c r="D60" s="809"/>
      <c r="E60" s="809"/>
      <c r="F60" s="68"/>
      <c r="G60" s="937"/>
      <c r="H60" s="12"/>
      <c r="I60" s="897"/>
      <c r="J60" s="8"/>
      <c r="K60" s="9"/>
      <c r="L60" s="9"/>
      <c r="M60" s="9"/>
      <c r="N60" s="67"/>
      <c r="O60" s="9"/>
      <c r="P60" s="9"/>
      <c r="Q60" s="67"/>
      <c r="R60" s="781"/>
      <c r="S60" s="781"/>
      <c r="T60" s="109"/>
      <c r="U60" s="53"/>
      <c r="V60" s="53"/>
      <c r="W60" s="53"/>
    </row>
    <row r="61" spans="1:38" s="37" customFormat="1" ht="24" customHeight="1" thickTop="1" thickBot="1" x14ac:dyDescent="0.4">
      <c r="A61" s="890"/>
      <c r="B61" s="571">
        <v>4</v>
      </c>
      <c r="C61" s="806"/>
      <c r="D61" s="806"/>
      <c r="E61" s="806"/>
      <c r="F61" s="807"/>
      <c r="G61" s="798" t="s">
        <v>162</v>
      </c>
      <c r="H61" s="799"/>
      <c r="I61" s="910" t="e">
        <f>SUM(#REF!)</f>
        <v>#REF!</v>
      </c>
      <c r="J61" s="800">
        <f>J53-N55-N56-N58-N60-K55-K56-K58-K60</f>
        <v>24393984.599999998</v>
      </c>
      <c r="K61" s="800">
        <f>K53-K54</f>
        <v>14250000</v>
      </c>
      <c r="L61" s="801"/>
      <c r="M61" s="802"/>
      <c r="N61" s="800">
        <f>N53-N54</f>
        <v>10143984.6</v>
      </c>
      <c r="O61" s="800">
        <f>M61+N61</f>
        <v>10143984.6</v>
      </c>
      <c r="P61" s="800" t="e">
        <f t="shared" si="3"/>
        <v>#REF!</v>
      </c>
      <c r="Q61" s="800">
        <f>K61+N61</f>
        <v>24393984.600000001</v>
      </c>
      <c r="R61" s="92" t="e">
        <f>P61+Q61</f>
        <v>#REF!</v>
      </c>
      <c r="S61" s="92" t="e">
        <f>SUM(#REF!)</f>
        <v>#REF!</v>
      </c>
      <c r="T61" s="111"/>
      <c r="U61" s="55"/>
      <c r="V61" s="55"/>
      <c r="W61" s="5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51"/>
      <c r="AK61" s="51"/>
    </row>
    <row r="62" spans="1:38" s="264" customFormat="1" ht="14.25" hidden="1" thickTop="1" thickBot="1" x14ac:dyDescent="0.3">
      <c r="A62" s="889"/>
      <c r="B62" s="275"/>
      <c r="C62" s="312" t="s">
        <v>2</v>
      </c>
      <c r="D62" s="312"/>
      <c r="E62" s="312"/>
      <c r="F62" s="276"/>
      <c r="G62" s="327"/>
      <c r="H62" s="277" t="s">
        <v>25</v>
      </c>
      <c r="I62" s="265">
        <v>1777440</v>
      </c>
      <c r="J62" s="444"/>
      <c r="K62" s="266"/>
      <c r="L62" s="267"/>
      <c r="M62" s="265"/>
      <c r="N62" s="266"/>
      <c r="O62" s="267">
        <f>M62+N62</f>
        <v>0</v>
      </c>
      <c r="P62" s="265">
        <f t="shared" si="3"/>
        <v>1777440</v>
      </c>
      <c r="Q62" s="266">
        <f>K62+N62</f>
        <v>0</v>
      </c>
      <c r="R62" s="267">
        <f>P62+Q62</f>
        <v>1777440</v>
      </c>
      <c r="S62" s="267"/>
      <c r="T62" s="328"/>
      <c r="U62" s="329"/>
      <c r="V62" s="329"/>
      <c r="W62" s="329"/>
    </row>
    <row r="63" spans="1:38" s="248" customFormat="1" ht="18" hidden="1" customHeight="1" x14ac:dyDescent="0.25">
      <c r="A63" s="307"/>
      <c r="B63" s="237"/>
      <c r="C63" s="163" t="s">
        <v>9</v>
      </c>
      <c r="D63" s="163"/>
      <c r="E63" s="163"/>
      <c r="F63" s="238"/>
      <c r="G63" s="325"/>
      <c r="H63" s="240" t="s">
        <v>25</v>
      </c>
      <c r="I63" s="241"/>
      <c r="J63" s="244"/>
      <c r="K63" s="242"/>
      <c r="L63" s="243"/>
      <c r="M63" s="241"/>
      <c r="N63" s="326"/>
      <c r="O63" s="243">
        <f>M63+N63</f>
        <v>0</v>
      </c>
      <c r="P63" s="241">
        <f t="shared" si="3"/>
        <v>0</v>
      </c>
      <c r="Q63" s="326">
        <f>K63+N63</f>
        <v>0</v>
      </c>
      <c r="R63" s="243">
        <f>P63+Q63</f>
        <v>0</v>
      </c>
      <c r="S63" s="243"/>
      <c r="T63" s="245"/>
      <c r="U63" s="246"/>
      <c r="V63" s="246"/>
      <c r="W63" s="246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247"/>
      <c r="AI63" s="247"/>
    </row>
    <row r="64" spans="1:38" s="248" customFormat="1" ht="18" hidden="1" customHeight="1" thickBot="1" x14ac:dyDescent="0.3">
      <c r="A64" s="309"/>
      <c r="B64" s="275"/>
      <c r="C64" s="312" t="s">
        <v>9</v>
      </c>
      <c r="D64" s="312"/>
      <c r="E64" s="312"/>
      <c r="F64" s="276"/>
      <c r="G64" s="263"/>
      <c r="H64" s="277" t="s">
        <v>25</v>
      </c>
      <c r="I64" s="265"/>
      <c r="J64" s="444"/>
      <c r="K64" s="266"/>
      <c r="L64" s="267"/>
      <c r="M64" s="265"/>
      <c r="N64" s="278"/>
      <c r="O64" s="267">
        <f>M64+N64</f>
        <v>0</v>
      </c>
      <c r="P64" s="265">
        <f t="shared" si="3"/>
        <v>0</v>
      </c>
      <c r="Q64" s="278">
        <f>K64+N64</f>
        <v>0</v>
      </c>
      <c r="R64" s="267">
        <f>P64+Q64</f>
        <v>0</v>
      </c>
      <c r="S64" s="267"/>
      <c r="T64" s="245"/>
      <c r="U64" s="246"/>
      <c r="V64" s="246"/>
      <c r="W64" s="246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</row>
    <row r="65" spans="1:38" ht="13.5" thickTop="1" x14ac:dyDescent="0.2">
      <c r="A65" s="467"/>
      <c r="B65" s="34"/>
      <c r="C65" s="34"/>
      <c r="D65" s="34"/>
      <c r="E65" s="34"/>
      <c r="F65" s="34"/>
      <c r="G65" s="34"/>
      <c r="H65" s="34"/>
      <c r="I65" s="468"/>
      <c r="J65" s="468"/>
      <c r="K65" s="468"/>
      <c r="L65" s="468"/>
      <c r="M65" s="468"/>
      <c r="N65" s="468"/>
      <c r="O65" s="468"/>
      <c r="P65" s="468"/>
      <c r="Q65" s="468"/>
      <c r="R65" s="178"/>
      <c r="S65" s="178"/>
      <c r="T65" s="19"/>
    </row>
    <row r="66" spans="1:38" x14ac:dyDescent="0.2">
      <c r="A66" s="467"/>
      <c r="B66" s="34"/>
      <c r="C66" s="34"/>
      <c r="D66" s="34"/>
      <c r="E66" s="34"/>
      <c r="F66" s="34"/>
      <c r="G66" s="469"/>
      <c r="H66" s="34"/>
      <c r="I66" s="470"/>
      <c r="J66" s="470"/>
      <c r="K66" s="470"/>
      <c r="L66" s="468"/>
      <c r="M66" s="468"/>
      <c r="N66" s="468"/>
      <c r="O66" s="470"/>
      <c r="P66" s="468"/>
      <c r="Q66" s="468"/>
      <c r="R66" s="114">
        <v>80000000</v>
      </c>
      <c r="S66" s="179"/>
      <c r="T66" s="19"/>
    </row>
    <row r="67" spans="1:38" x14ac:dyDescent="0.2">
      <c r="I67" s="52"/>
      <c r="J67" s="52"/>
      <c r="K67" s="52"/>
      <c r="L67" s="52"/>
      <c r="O67" s="52"/>
      <c r="R67" s="114" t="e">
        <f>R66-#REF!</f>
        <v>#REF!</v>
      </c>
      <c r="S67" s="114"/>
      <c r="T67" s="19"/>
    </row>
    <row r="68" spans="1:38" x14ac:dyDescent="0.2">
      <c r="I68" s="52"/>
      <c r="J68" s="52"/>
      <c r="K68" s="52"/>
      <c r="O68" s="52"/>
      <c r="R68" s="114"/>
      <c r="S68" s="180"/>
      <c r="T68" s="19"/>
    </row>
    <row r="69" spans="1:38" x14ac:dyDescent="0.2">
      <c r="K69" s="52"/>
      <c r="O69" s="52"/>
      <c r="R69" s="114"/>
      <c r="S69" s="180"/>
      <c r="T69" s="19"/>
    </row>
    <row r="70" spans="1:38" x14ac:dyDescent="0.2">
      <c r="O70" s="52"/>
      <c r="R70" s="393" t="s">
        <v>88</v>
      </c>
      <c r="S70" s="394" t="s">
        <v>89</v>
      </c>
      <c r="T70" s="19"/>
    </row>
    <row r="71" spans="1:38" x14ac:dyDescent="0.2">
      <c r="O71" s="52"/>
      <c r="R71" s="114"/>
      <c r="S71" s="114"/>
      <c r="T71" s="53"/>
    </row>
    <row r="72" spans="1:38" ht="13.5" thickBot="1" x14ac:dyDescent="0.25">
      <c r="O72" s="52"/>
      <c r="Q72" s="302"/>
      <c r="R72" s="395"/>
      <c r="S72" s="395"/>
      <c r="T72" s="396"/>
    </row>
    <row r="73" spans="1:38" s="53" customFormat="1" ht="14.25" thickTop="1" thickBot="1" x14ac:dyDescent="0.25">
      <c r="A73" s="103"/>
      <c r="B73" s="7"/>
      <c r="C73" s="7"/>
      <c r="D73" s="7"/>
      <c r="E73" s="7"/>
      <c r="F73" s="7"/>
      <c r="G73" s="7"/>
      <c r="H73" s="7"/>
      <c r="I73" s="32"/>
      <c r="J73" s="32"/>
      <c r="K73" s="32"/>
      <c r="L73" s="32"/>
      <c r="M73" s="32"/>
      <c r="N73" s="32"/>
      <c r="O73" s="52"/>
      <c r="P73" s="52"/>
      <c r="Q73" s="32"/>
      <c r="R73" s="114"/>
      <c r="S73" s="397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34"/>
      <c r="AK73" s="34"/>
      <c r="AL73" s="7"/>
    </row>
    <row r="74" spans="1:38" s="53" customFormat="1" ht="13.5" thickTop="1" x14ac:dyDescent="0.2">
      <c r="A74" s="103"/>
      <c r="B74" s="7"/>
      <c r="C74" s="7"/>
      <c r="D74" s="7"/>
      <c r="E74" s="7"/>
      <c r="F74" s="7"/>
      <c r="G74" s="7"/>
      <c r="H74" s="7"/>
      <c r="I74" s="32"/>
      <c r="J74" s="32"/>
      <c r="K74" s="32"/>
      <c r="L74" s="32"/>
      <c r="M74" s="32"/>
      <c r="N74" s="32"/>
      <c r="O74" s="52"/>
      <c r="P74" s="32"/>
      <c r="Q74" s="32"/>
      <c r="R74" s="114"/>
      <c r="S74" s="393">
        <f>SUM(S71:S73)</f>
        <v>0</v>
      </c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34"/>
      <c r="AK74" s="34"/>
      <c r="AL74" s="7"/>
    </row>
    <row r="75" spans="1:38" s="53" customFormat="1" x14ac:dyDescent="0.2">
      <c r="A75" s="103"/>
      <c r="B75" s="7"/>
      <c r="C75" s="7"/>
      <c r="D75" s="7"/>
      <c r="E75" s="7"/>
      <c r="F75" s="7"/>
      <c r="G75" s="7"/>
      <c r="H75" s="7"/>
      <c r="I75" s="32"/>
      <c r="J75" s="32"/>
      <c r="K75" s="32"/>
      <c r="L75" s="32"/>
      <c r="M75" s="32"/>
      <c r="N75" s="32"/>
      <c r="O75" s="52"/>
      <c r="P75" s="32"/>
      <c r="Q75" s="32"/>
      <c r="R75" s="114"/>
      <c r="S75" s="180"/>
      <c r="T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34"/>
      <c r="AK75" s="34"/>
      <c r="AL75" s="7"/>
    </row>
    <row r="76" spans="1:38" s="53" customFormat="1" x14ac:dyDescent="0.2">
      <c r="A76" s="103"/>
      <c r="B76" s="7"/>
      <c r="C76" s="7"/>
      <c r="D76" s="7"/>
      <c r="E76" s="7"/>
      <c r="F76" s="7"/>
      <c r="G76" s="7"/>
      <c r="H76" s="7"/>
      <c r="I76" s="32"/>
      <c r="J76" s="32"/>
      <c r="K76" s="32"/>
      <c r="L76" s="32"/>
      <c r="M76" s="32"/>
      <c r="N76" s="32"/>
      <c r="O76" s="52"/>
      <c r="P76" s="32"/>
      <c r="Q76" s="32"/>
      <c r="R76" s="114"/>
      <c r="S76" s="180"/>
      <c r="T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34"/>
      <c r="AK76" s="34"/>
      <c r="AL76" s="7"/>
    </row>
    <row r="77" spans="1:38" s="53" customFormat="1" x14ac:dyDescent="0.2">
      <c r="A77" s="103"/>
      <c r="B77" s="7"/>
      <c r="C77" s="7"/>
      <c r="D77" s="7"/>
      <c r="E77" s="7"/>
      <c r="F77" s="7"/>
      <c r="G77" s="7"/>
      <c r="H77" s="7"/>
      <c r="I77" s="32"/>
      <c r="J77" s="32"/>
      <c r="K77" s="32"/>
      <c r="L77" s="32"/>
      <c r="M77" s="32"/>
      <c r="N77" s="32"/>
      <c r="O77" s="138"/>
      <c r="P77" s="32"/>
      <c r="Q77" s="32"/>
      <c r="R77" s="114"/>
      <c r="S77" s="180"/>
      <c r="T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34"/>
      <c r="AK77" s="34"/>
      <c r="AL77" s="7"/>
    </row>
    <row r="78" spans="1:38" s="53" customFormat="1" x14ac:dyDescent="0.2">
      <c r="A78" s="103"/>
      <c r="B78" s="7"/>
      <c r="C78" s="7"/>
      <c r="D78" s="7"/>
      <c r="E78" s="7"/>
      <c r="F78" s="7"/>
      <c r="G78" s="7"/>
      <c r="H78" s="7"/>
      <c r="I78" s="32"/>
      <c r="J78" s="32"/>
      <c r="K78" s="32"/>
      <c r="L78" s="32"/>
      <c r="M78" s="32"/>
      <c r="N78" s="32"/>
      <c r="O78" s="32"/>
      <c r="P78" s="32"/>
      <c r="Q78" s="32"/>
      <c r="R78" s="114"/>
      <c r="S78" s="180"/>
      <c r="T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34"/>
      <c r="AK78" s="34"/>
      <c r="AL78" s="7"/>
    </row>
    <row r="79" spans="1:38" s="53" customFormat="1" x14ac:dyDescent="0.2">
      <c r="A79" s="103"/>
      <c r="B79" s="7"/>
      <c r="C79" s="7"/>
      <c r="D79" s="7"/>
      <c r="E79" s="7"/>
      <c r="F79" s="7"/>
      <c r="G79" s="7"/>
      <c r="H79" s="7"/>
      <c r="I79" s="32"/>
      <c r="J79" s="32"/>
      <c r="K79" s="32"/>
      <c r="L79" s="32"/>
      <c r="M79" s="32"/>
      <c r="N79" s="32"/>
      <c r="O79" s="32"/>
      <c r="P79" s="32"/>
      <c r="Q79" s="32"/>
      <c r="R79" s="114"/>
      <c r="S79" s="180"/>
      <c r="T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34"/>
      <c r="AK79" s="34"/>
      <c r="AL79" s="7"/>
    </row>
    <row r="80" spans="1:38" s="53" customFormat="1" x14ac:dyDescent="0.2">
      <c r="A80" s="103"/>
      <c r="B80" s="7"/>
      <c r="C80" s="7"/>
      <c r="D80" s="7"/>
      <c r="E80" s="7"/>
      <c r="F80" s="7"/>
      <c r="G80" s="7"/>
      <c r="H80" s="7"/>
      <c r="I80" s="32"/>
      <c r="J80" s="32"/>
      <c r="K80" s="32"/>
      <c r="L80" s="32"/>
      <c r="M80" s="32"/>
      <c r="N80" s="32"/>
      <c r="O80" s="32"/>
      <c r="P80" s="32"/>
      <c r="Q80" s="32"/>
      <c r="R80" s="114"/>
      <c r="S80" s="180"/>
      <c r="T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34"/>
      <c r="AK80" s="34"/>
      <c r="AL80" s="7"/>
    </row>
    <row r="81" spans="1:38" s="53" customFormat="1" x14ac:dyDescent="0.2">
      <c r="A81" s="103"/>
      <c r="B81" s="7"/>
      <c r="C81" s="7"/>
      <c r="D81" s="7"/>
      <c r="E81" s="7"/>
      <c r="F81" s="7"/>
      <c r="G81" s="7"/>
      <c r="H81" s="7"/>
      <c r="I81" s="32"/>
      <c r="J81" s="32"/>
      <c r="K81" s="32"/>
      <c r="L81" s="32"/>
      <c r="M81" s="32"/>
      <c r="N81" s="32"/>
      <c r="O81" s="32"/>
      <c r="P81" s="32"/>
      <c r="Q81" s="32"/>
      <c r="R81" s="114"/>
      <c r="S81" s="180"/>
      <c r="T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34"/>
      <c r="AK81" s="34"/>
      <c r="AL81" s="7"/>
    </row>
    <row r="82" spans="1:38" s="53" customFormat="1" x14ac:dyDescent="0.2">
      <c r="A82" s="103"/>
      <c r="B82" s="7"/>
      <c r="C82" s="7"/>
      <c r="D82" s="7"/>
      <c r="E82" s="7"/>
      <c r="F82" s="7"/>
      <c r="G82" s="7"/>
      <c r="H82" s="7"/>
      <c r="I82" s="32"/>
      <c r="J82" s="32"/>
      <c r="K82" s="32"/>
      <c r="L82" s="32"/>
      <c r="M82" s="32"/>
      <c r="N82" s="32"/>
      <c r="O82" s="32"/>
      <c r="P82" s="32"/>
      <c r="Q82" s="52" t="e">
        <f>#REF!-#REF!</f>
        <v>#REF!</v>
      </c>
      <c r="R82" s="114"/>
      <c r="S82" s="180"/>
      <c r="T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34"/>
      <c r="AK82" s="34"/>
      <c r="AL82" s="7"/>
    </row>
    <row r="83" spans="1:38" s="53" customFormat="1" x14ac:dyDescent="0.2">
      <c r="A83" s="103"/>
      <c r="B83" s="7"/>
      <c r="C83" s="7"/>
      <c r="D83" s="7"/>
      <c r="E83" s="7"/>
      <c r="F83" s="7"/>
      <c r="G83" s="7"/>
      <c r="H83" s="7"/>
      <c r="I83" s="32"/>
      <c r="J83" s="32"/>
      <c r="K83" s="32"/>
      <c r="L83" s="32"/>
      <c r="M83" s="32"/>
      <c r="N83" s="32"/>
      <c r="O83" s="32"/>
      <c r="P83" s="32"/>
      <c r="Q83" s="32"/>
      <c r="R83" s="114"/>
      <c r="S83" s="180"/>
      <c r="T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34"/>
      <c r="AK83" s="34"/>
      <c r="AL83" s="7"/>
    </row>
    <row r="84" spans="1:38" s="53" customFormat="1" x14ac:dyDescent="0.2">
      <c r="A84" s="103"/>
      <c r="B84" s="7"/>
      <c r="C84" s="7"/>
      <c r="D84" s="7"/>
      <c r="E84" s="7"/>
      <c r="F84" s="7"/>
      <c r="G84" s="7"/>
      <c r="H84" s="7"/>
      <c r="I84" s="32"/>
      <c r="J84" s="32"/>
      <c r="K84" s="32"/>
      <c r="L84" s="32"/>
      <c r="M84" s="32"/>
      <c r="N84" s="32"/>
      <c r="O84" s="32"/>
      <c r="P84" s="32"/>
      <c r="Q84" s="32"/>
      <c r="R84" s="114"/>
      <c r="S84" s="180"/>
      <c r="T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34"/>
      <c r="AK84" s="34"/>
      <c r="AL84" s="7"/>
    </row>
    <row r="85" spans="1:38" s="53" customFormat="1" x14ac:dyDescent="0.2">
      <c r="A85" s="103"/>
      <c r="B85" s="7"/>
      <c r="C85" s="7"/>
      <c r="D85" s="7"/>
      <c r="E85" s="7"/>
      <c r="F85" s="7"/>
      <c r="G85" s="7"/>
      <c r="H85" s="7"/>
      <c r="I85" s="32"/>
      <c r="J85" s="32"/>
      <c r="K85" s="32"/>
      <c r="L85" s="32"/>
      <c r="M85" s="32"/>
      <c r="N85" s="32"/>
      <c r="O85" s="32"/>
      <c r="P85" s="32"/>
      <c r="Q85" s="32"/>
      <c r="R85" s="114"/>
      <c r="S85" s="180"/>
      <c r="T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34"/>
      <c r="AK85" s="34"/>
      <c r="AL85" s="7"/>
    </row>
    <row r="86" spans="1:38" s="53" customFormat="1" x14ac:dyDescent="0.2">
      <c r="A86" s="103"/>
      <c r="B86" s="7"/>
      <c r="C86" s="7"/>
      <c r="D86" s="7"/>
      <c r="E86" s="7"/>
      <c r="F86" s="7"/>
      <c r="G86" s="7"/>
      <c r="H86" s="7"/>
      <c r="I86" s="32"/>
      <c r="J86" s="32"/>
      <c r="K86" s="32"/>
      <c r="L86" s="32"/>
      <c r="M86" s="32"/>
      <c r="N86" s="32"/>
      <c r="O86" s="32"/>
      <c r="P86" s="32"/>
      <c r="Q86" s="32"/>
      <c r="R86" s="114"/>
      <c r="S86" s="180"/>
      <c r="T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34"/>
      <c r="AK86" s="34"/>
      <c r="AL86" s="7"/>
    </row>
    <row r="87" spans="1:38" s="53" customFormat="1" x14ac:dyDescent="0.2">
      <c r="A87" s="103"/>
      <c r="B87" s="7"/>
      <c r="C87" s="7"/>
      <c r="D87" s="7"/>
      <c r="E87" s="7"/>
      <c r="F87" s="7"/>
      <c r="G87" s="7"/>
      <c r="H87" s="7"/>
      <c r="I87" s="32"/>
      <c r="J87" s="32"/>
      <c r="K87" s="32"/>
      <c r="L87" s="32"/>
      <c r="M87" s="32"/>
      <c r="N87" s="32"/>
      <c r="O87" s="32"/>
      <c r="P87" s="32"/>
      <c r="Q87" s="32"/>
      <c r="R87" s="180"/>
      <c r="S87" s="180"/>
      <c r="T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34"/>
      <c r="AK87" s="34"/>
      <c r="AL87" s="7"/>
    </row>
    <row r="88" spans="1:38" s="53" customFormat="1" x14ac:dyDescent="0.2">
      <c r="A88" s="103"/>
      <c r="B88" s="7"/>
      <c r="C88" s="7"/>
      <c r="D88" s="7"/>
      <c r="E88" s="7"/>
      <c r="F88" s="7"/>
      <c r="G88" s="7"/>
      <c r="H88" s="7"/>
      <c r="I88" s="32"/>
      <c r="J88" s="32"/>
      <c r="K88" s="32"/>
      <c r="L88" s="32"/>
      <c r="M88" s="32"/>
      <c r="N88" s="32"/>
      <c r="O88" s="32"/>
      <c r="P88" s="32"/>
      <c r="Q88" s="32"/>
      <c r="R88" s="180"/>
      <c r="S88" s="180"/>
      <c r="T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34"/>
      <c r="AK88" s="34"/>
      <c r="AL88" s="7"/>
    </row>
    <row r="89" spans="1:38" s="53" customFormat="1" x14ac:dyDescent="0.2">
      <c r="A89" s="103"/>
      <c r="B89" s="7"/>
      <c r="C89" s="7"/>
      <c r="D89" s="7"/>
      <c r="E89" s="7"/>
      <c r="F89" s="7"/>
      <c r="G89" s="7"/>
      <c r="H89" s="7"/>
      <c r="I89" s="32"/>
      <c r="J89" s="32"/>
      <c r="K89" s="32"/>
      <c r="L89" s="32"/>
      <c r="M89" s="32"/>
      <c r="N89" s="32"/>
      <c r="O89" s="32"/>
      <c r="P89" s="32"/>
      <c r="Q89" s="32">
        <v>71169483.329999998</v>
      </c>
      <c r="R89" s="180"/>
      <c r="S89" s="180"/>
      <c r="T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34"/>
      <c r="AK89" s="34"/>
      <c r="AL89" s="7"/>
    </row>
    <row r="90" spans="1:38" s="53" customFormat="1" x14ac:dyDescent="0.2">
      <c r="A90" s="103"/>
      <c r="B90" s="7"/>
      <c r="C90" s="7"/>
      <c r="D90" s="7"/>
      <c r="E90" s="7"/>
      <c r="F90" s="7"/>
      <c r="G90" s="7"/>
      <c r="H90" s="7"/>
      <c r="I90" s="32"/>
      <c r="J90" s="32"/>
      <c r="K90" s="32"/>
      <c r="L90" s="32"/>
      <c r="M90" s="32"/>
      <c r="N90" s="32"/>
      <c r="O90" s="32"/>
      <c r="P90" s="32"/>
      <c r="Q90" s="32">
        <v>8699596.6600000001</v>
      </c>
      <c r="R90" s="180"/>
      <c r="S90" s="180"/>
      <c r="T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34"/>
      <c r="AK90" s="34"/>
      <c r="AL90" s="7"/>
    </row>
    <row r="91" spans="1:38" s="53" customFormat="1" x14ac:dyDescent="0.2">
      <c r="A91" s="103"/>
      <c r="B91" s="7"/>
      <c r="C91" s="7"/>
      <c r="D91" s="7"/>
      <c r="E91" s="7"/>
      <c r="F91" s="7"/>
      <c r="G91" s="7"/>
      <c r="H91" s="7"/>
      <c r="I91" s="32"/>
      <c r="J91" s="32"/>
      <c r="K91" s="32"/>
      <c r="L91" s="32"/>
      <c r="M91" s="32"/>
      <c r="N91" s="32"/>
      <c r="O91" s="32"/>
      <c r="P91" s="32"/>
      <c r="Q91" s="32">
        <f>SUM(Q89:Q90)</f>
        <v>79869079.989999995</v>
      </c>
      <c r="R91" s="180"/>
      <c r="S91" s="180"/>
      <c r="T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34"/>
      <c r="AK91" s="34"/>
      <c r="AL91" s="7"/>
    </row>
    <row r="92" spans="1:38" s="53" customFormat="1" x14ac:dyDescent="0.2">
      <c r="A92" s="103"/>
      <c r="B92" s="7"/>
      <c r="C92" s="7"/>
      <c r="D92" s="7"/>
      <c r="E92" s="7"/>
      <c r="F92" s="7"/>
      <c r="G92" s="7"/>
      <c r="H92" s="7"/>
      <c r="I92" s="32"/>
      <c r="J92" s="32"/>
      <c r="K92" s="32"/>
      <c r="L92" s="32"/>
      <c r="M92" s="32"/>
      <c r="N92" s="32"/>
      <c r="O92" s="32"/>
      <c r="P92" s="32"/>
      <c r="Q92" s="32"/>
      <c r="R92" s="180"/>
      <c r="S92" s="180"/>
      <c r="T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34"/>
      <c r="AK92" s="34"/>
      <c r="AL92" s="7"/>
    </row>
    <row r="93" spans="1:38" s="53" customFormat="1" x14ac:dyDescent="0.2">
      <c r="A93" s="103"/>
      <c r="B93" s="7"/>
      <c r="C93" s="7"/>
      <c r="D93" s="7"/>
      <c r="E93" s="7"/>
      <c r="F93" s="7"/>
      <c r="G93" s="7"/>
      <c r="H93" s="7"/>
      <c r="I93" s="32"/>
      <c r="J93" s="32"/>
      <c r="K93" s="32"/>
      <c r="L93" s="32"/>
      <c r="M93" s="32"/>
      <c r="N93" s="32"/>
      <c r="O93" s="32"/>
      <c r="P93" s="32"/>
      <c r="Q93" s="32"/>
      <c r="R93" s="180"/>
      <c r="S93" s="180"/>
      <c r="T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34"/>
      <c r="AK93" s="34"/>
      <c r="AL93" s="7"/>
    </row>
    <row r="94" spans="1:38" s="53" customFormat="1" x14ac:dyDescent="0.2">
      <c r="A94" s="103"/>
      <c r="B94" s="7"/>
      <c r="C94" s="7"/>
      <c r="D94" s="7"/>
      <c r="E94" s="7"/>
      <c r="F94" s="7"/>
      <c r="G94" s="7"/>
      <c r="H94" s="7"/>
      <c r="I94" s="32"/>
      <c r="J94" s="32"/>
      <c r="K94" s="32"/>
      <c r="L94" s="32"/>
      <c r="M94" s="32"/>
      <c r="N94" s="32"/>
      <c r="O94" s="32"/>
      <c r="P94" s="32"/>
      <c r="Q94" s="32"/>
      <c r="R94" s="180"/>
      <c r="S94" s="180"/>
      <c r="T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34"/>
      <c r="AK94" s="34"/>
      <c r="AL94" s="7"/>
    </row>
    <row r="95" spans="1:38" s="53" customFormat="1" x14ac:dyDescent="0.2">
      <c r="A95" s="103"/>
      <c r="B95" s="7"/>
      <c r="C95" s="7"/>
      <c r="D95" s="7"/>
      <c r="E95" s="7"/>
      <c r="F95" s="7"/>
      <c r="G95" s="7"/>
      <c r="H95" s="7"/>
      <c r="I95" s="32"/>
      <c r="J95" s="32"/>
      <c r="K95" s="32"/>
      <c r="L95" s="32"/>
      <c r="M95" s="32"/>
      <c r="N95" s="32"/>
      <c r="O95" s="32"/>
      <c r="P95" s="32"/>
      <c r="Q95" s="32"/>
      <c r="R95" s="180"/>
      <c r="S95" s="180"/>
      <c r="T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34"/>
      <c r="AK95" s="34"/>
      <c r="AL95" s="7"/>
    </row>
    <row r="96" spans="1:38" s="53" customFormat="1" x14ac:dyDescent="0.2">
      <c r="A96" s="103"/>
      <c r="B96" s="7"/>
      <c r="C96" s="7"/>
      <c r="D96" s="7"/>
      <c r="E96" s="7"/>
      <c r="F96" s="7"/>
      <c r="G96" s="7"/>
      <c r="H96" s="7"/>
      <c r="I96" s="32"/>
      <c r="J96" s="32"/>
      <c r="K96" s="32"/>
      <c r="L96" s="32"/>
      <c r="M96" s="32"/>
      <c r="N96" s="32"/>
      <c r="O96" s="32"/>
      <c r="P96" s="32"/>
      <c r="Q96" s="32"/>
      <c r="R96" s="180"/>
      <c r="S96" s="180"/>
      <c r="T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34"/>
      <c r="AK96" s="34"/>
      <c r="AL96" s="7"/>
    </row>
    <row r="97" spans="1:38" s="53" customFormat="1" x14ac:dyDescent="0.2">
      <c r="A97" s="103"/>
      <c r="B97" s="7"/>
      <c r="C97" s="7"/>
      <c r="D97" s="7"/>
      <c r="E97" s="7"/>
      <c r="F97" s="7"/>
      <c r="G97" s="7"/>
      <c r="H97" s="7"/>
      <c r="I97" s="32"/>
      <c r="J97" s="32"/>
      <c r="K97" s="32"/>
      <c r="L97" s="32"/>
      <c r="M97" s="32"/>
      <c r="N97" s="32"/>
      <c r="O97" s="32"/>
      <c r="P97" s="32"/>
      <c r="Q97" s="32"/>
      <c r="R97" s="180"/>
      <c r="S97" s="180"/>
      <c r="T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34"/>
      <c r="AK97" s="34"/>
      <c r="AL97" s="7"/>
    </row>
    <row r="98" spans="1:38" s="53" customFormat="1" x14ac:dyDescent="0.2">
      <c r="A98" s="103"/>
      <c r="B98" s="7"/>
      <c r="C98" s="7"/>
      <c r="D98" s="7"/>
      <c r="E98" s="7"/>
      <c r="F98" s="7"/>
      <c r="G98" s="7"/>
      <c r="H98" s="7"/>
      <c r="I98" s="32"/>
      <c r="J98" s="32"/>
      <c r="K98" s="32"/>
      <c r="L98" s="32"/>
      <c r="M98" s="32"/>
      <c r="N98" s="32"/>
      <c r="O98" s="32"/>
      <c r="P98" s="32"/>
      <c r="Q98" s="32"/>
      <c r="R98" s="180"/>
      <c r="S98" s="180"/>
      <c r="T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34"/>
      <c r="AK98" s="34"/>
      <c r="AL98" s="7"/>
    </row>
    <row r="99" spans="1:38" s="53" customFormat="1" x14ac:dyDescent="0.2">
      <c r="A99" s="103"/>
      <c r="B99" s="7"/>
      <c r="C99" s="7"/>
      <c r="D99" s="7"/>
      <c r="E99" s="7"/>
      <c r="F99" s="7"/>
      <c r="G99" s="7"/>
      <c r="H99" s="7"/>
      <c r="I99" s="32"/>
      <c r="J99" s="32"/>
      <c r="K99" s="32"/>
      <c r="L99" s="32"/>
      <c r="M99" s="32"/>
      <c r="N99" s="32"/>
      <c r="O99" s="32"/>
      <c r="P99" s="32"/>
      <c r="Q99" s="32"/>
      <c r="R99" s="180"/>
      <c r="S99" s="180"/>
      <c r="T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34"/>
      <c r="AK99" s="34"/>
      <c r="AL99" s="7"/>
    </row>
    <row r="100" spans="1:38" s="53" customFormat="1" x14ac:dyDescent="0.2">
      <c r="A100" s="103"/>
      <c r="B100" s="7"/>
      <c r="C100" s="7"/>
      <c r="D100" s="7"/>
      <c r="E100" s="7"/>
      <c r="F100" s="7"/>
      <c r="G100" s="7"/>
      <c r="H100" s="7"/>
      <c r="I100" s="32"/>
      <c r="J100" s="32"/>
      <c r="K100" s="32"/>
      <c r="L100" s="32"/>
      <c r="M100" s="32"/>
      <c r="N100" s="32"/>
      <c r="O100" s="32"/>
      <c r="P100" s="32"/>
      <c r="Q100" s="32"/>
      <c r="R100" s="180"/>
      <c r="S100" s="180"/>
      <c r="T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34"/>
      <c r="AK100" s="34"/>
      <c r="AL100" s="7"/>
    </row>
    <row r="101" spans="1:38" s="53" customFormat="1" x14ac:dyDescent="0.2">
      <c r="A101" s="103"/>
      <c r="B101" s="7"/>
      <c r="C101" s="7"/>
      <c r="D101" s="7"/>
      <c r="E101" s="7"/>
      <c r="F101" s="7"/>
      <c r="G101" s="7"/>
      <c r="H101" s="7"/>
      <c r="I101" s="32"/>
      <c r="J101" s="32"/>
      <c r="K101" s="32"/>
      <c r="L101" s="32"/>
      <c r="M101" s="32"/>
      <c r="N101" s="32"/>
      <c r="O101" s="32"/>
      <c r="P101" s="32"/>
      <c r="Q101" s="32"/>
      <c r="R101" s="180"/>
      <c r="S101" s="180"/>
      <c r="T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34"/>
      <c r="AK101" s="34"/>
      <c r="AL101" s="7"/>
    </row>
    <row r="102" spans="1:38" s="53" customFormat="1" x14ac:dyDescent="0.2">
      <c r="A102" s="103"/>
      <c r="B102" s="7"/>
      <c r="C102" s="7"/>
      <c r="D102" s="7"/>
      <c r="E102" s="7"/>
      <c r="F102" s="7"/>
      <c r="G102" s="7"/>
      <c r="H102" s="7"/>
      <c r="I102" s="32"/>
      <c r="J102" s="32"/>
      <c r="K102" s="32"/>
      <c r="L102" s="32"/>
      <c r="M102" s="32"/>
      <c r="N102" s="32"/>
      <c r="O102" s="32"/>
      <c r="P102" s="32"/>
      <c r="Q102" s="32"/>
      <c r="R102" s="180"/>
      <c r="S102" s="180"/>
      <c r="T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34"/>
      <c r="AK102" s="34"/>
      <c r="AL102" s="7"/>
    </row>
    <row r="103" spans="1:38" s="53" customFormat="1" x14ac:dyDescent="0.2">
      <c r="A103" s="103"/>
      <c r="B103" s="7"/>
      <c r="C103" s="7"/>
      <c r="D103" s="7"/>
      <c r="E103" s="7"/>
      <c r="F103" s="7"/>
      <c r="G103" s="7"/>
      <c r="H103" s="7"/>
      <c r="I103" s="32"/>
      <c r="J103" s="32"/>
      <c r="K103" s="32"/>
      <c r="L103" s="32"/>
      <c r="M103" s="32"/>
      <c r="N103" s="32"/>
      <c r="O103" s="32"/>
      <c r="P103" s="32"/>
      <c r="Q103" s="32"/>
      <c r="R103" s="180"/>
      <c r="S103" s="180"/>
      <c r="T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34"/>
      <c r="AK103" s="34"/>
      <c r="AL103" s="7"/>
    </row>
    <row r="104" spans="1:38" s="53" customFormat="1" x14ac:dyDescent="0.2">
      <c r="A104" s="103"/>
      <c r="B104" s="7"/>
      <c r="C104" s="7"/>
      <c r="D104" s="7"/>
      <c r="E104" s="7"/>
      <c r="F104" s="7"/>
      <c r="G104" s="7"/>
      <c r="H104" s="7"/>
      <c r="I104" s="32"/>
      <c r="J104" s="32"/>
      <c r="K104" s="32"/>
      <c r="L104" s="32"/>
      <c r="M104" s="32"/>
      <c r="N104" s="32"/>
      <c r="O104" s="32"/>
      <c r="P104" s="32"/>
      <c r="Q104" s="32"/>
      <c r="R104" s="180"/>
      <c r="S104" s="180"/>
      <c r="T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34"/>
      <c r="AK104" s="34"/>
      <c r="AL104" s="7"/>
    </row>
    <row r="105" spans="1:38" s="53" customFormat="1" x14ac:dyDescent="0.2">
      <c r="A105" s="103"/>
      <c r="B105" s="7"/>
      <c r="C105" s="7"/>
      <c r="D105" s="7"/>
      <c r="E105" s="7"/>
      <c r="F105" s="7"/>
      <c r="G105" s="7"/>
      <c r="H105" s="7"/>
      <c r="I105" s="32"/>
      <c r="J105" s="32"/>
      <c r="K105" s="32"/>
      <c r="L105" s="32"/>
      <c r="M105" s="32"/>
      <c r="N105" s="32"/>
      <c r="O105" s="32"/>
      <c r="P105" s="32"/>
      <c r="Q105" s="32"/>
      <c r="R105" s="180"/>
      <c r="S105" s="180"/>
      <c r="T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34"/>
      <c r="AK105" s="34"/>
      <c r="AL105" s="7"/>
    </row>
    <row r="106" spans="1:38" s="53" customFormat="1" x14ac:dyDescent="0.2">
      <c r="A106" s="103"/>
      <c r="B106" s="7"/>
      <c r="C106" s="7"/>
      <c r="D106" s="7"/>
      <c r="E106" s="7"/>
      <c r="F106" s="7"/>
      <c r="G106" s="7"/>
      <c r="H106" s="7"/>
      <c r="I106" s="32"/>
      <c r="J106" s="32"/>
      <c r="K106" s="32"/>
      <c r="L106" s="32"/>
      <c r="M106" s="32"/>
      <c r="N106" s="32"/>
      <c r="O106" s="32"/>
      <c r="P106" s="32"/>
      <c r="Q106" s="32"/>
      <c r="R106" s="180"/>
      <c r="S106" s="180"/>
      <c r="T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34"/>
      <c r="AK106" s="34"/>
      <c r="AL106" s="7"/>
    </row>
    <row r="107" spans="1:38" s="53" customFormat="1" x14ac:dyDescent="0.2">
      <c r="A107" s="103"/>
      <c r="B107" s="7"/>
      <c r="C107" s="7"/>
      <c r="D107" s="7"/>
      <c r="E107" s="7"/>
      <c r="F107" s="7"/>
      <c r="G107" s="7"/>
      <c r="H107" s="7"/>
      <c r="I107" s="32"/>
      <c r="J107" s="32"/>
      <c r="K107" s="32"/>
      <c r="L107" s="32"/>
      <c r="M107" s="32"/>
      <c r="N107" s="32"/>
      <c r="O107" s="32"/>
      <c r="P107" s="32"/>
      <c r="Q107" s="32"/>
      <c r="R107" s="180"/>
      <c r="S107" s="180"/>
      <c r="T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34"/>
      <c r="AK107" s="34"/>
      <c r="AL107" s="7"/>
    </row>
    <row r="108" spans="1:38" s="53" customFormat="1" x14ac:dyDescent="0.2">
      <c r="A108" s="103"/>
      <c r="B108" s="7"/>
      <c r="C108" s="7"/>
      <c r="D108" s="7"/>
      <c r="E108" s="7"/>
      <c r="F108" s="7"/>
      <c r="G108" s="7"/>
      <c r="H108" s="7"/>
      <c r="I108" s="32"/>
      <c r="J108" s="32"/>
      <c r="K108" s="32"/>
      <c r="L108" s="32"/>
      <c r="M108" s="32"/>
      <c r="N108" s="32"/>
      <c r="O108" s="32"/>
      <c r="P108" s="32"/>
      <c r="Q108" s="32"/>
      <c r="R108" s="180"/>
      <c r="S108" s="180"/>
      <c r="T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34"/>
      <c r="AK108" s="34"/>
      <c r="AL108" s="7"/>
    </row>
    <row r="109" spans="1:38" s="53" customFormat="1" x14ac:dyDescent="0.2">
      <c r="A109" s="103"/>
      <c r="B109" s="7"/>
      <c r="C109" s="7"/>
      <c r="D109" s="7"/>
      <c r="E109" s="7"/>
      <c r="F109" s="7"/>
      <c r="G109" s="7"/>
      <c r="H109" s="7"/>
      <c r="I109" s="32"/>
      <c r="J109" s="32"/>
      <c r="K109" s="32"/>
      <c r="L109" s="32"/>
      <c r="M109" s="32"/>
      <c r="N109" s="32"/>
      <c r="O109" s="32"/>
      <c r="P109" s="32"/>
      <c r="Q109" s="32"/>
      <c r="R109" s="180"/>
      <c r="S109" s="180"/>
      <c r="T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34"/>
      <c r="AK109" s="34"/>
      <c r="AL109" s="7"/>
    </row>
    <row r="110" spans="1:38" s="53" customFormat="1" x14ac:dyDescent="0.2">
      <c r="A110" s="103"/>
      <c r="B110" s="7"/>
      <c r="C110" s="7"/>
      <c r="D110" s="7"/>
      <c r="E110" s="7"/>
      <c r="F110" s="7"/>
      <c r="G110" s="7"/>
      <c r="H110" s="7"/>
      <c r="I110" s="32"/>
      <c r="J110" s="32"/>
      <c r="K110" s="32"/>
      <c r="L110" s="32"/>
      <c r="M110" s="32"/>
      <c r="N110" s="32"/>
      <c r="O110" s="32"/>
      <c r="P110" s="32"/>
      <c r="Q110" s="32"/>
      <c r="R110" s="180"/>
      <c r="S110" s="180"/>
      <c r="T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34"/>
      <c r="AK110" s="34"/>
      <c r="AL110" s="7"/>
    </row>
    <row r="111" spans="1:38" s="53" customFormat="1" x14ac:dyDescent="0.2">
      <c r="A111" s="103"/>
      <c r="B111" s="7"/>
      <c r="C111" s="7"/>
      <c r="D111" s="7"/>
      <c r="E111" s="7"/>
      <c r="F111" s="7"/>
      <c r="G111" s="7"/>
      <c r="H111" s="7"/>
      <c r="I111" s="32"/>
      <c r="J111" s="32"/>
      <c r="K111" s="32"/>
      <c r="L111" s="32"/>
      <c r="M111" s="32"/>
      <c r="N111" s="32"/>
      <c r="O111" s="32"/>
      <c r="P111" s="32"/>
      <c r="Q111" s="32"/>
      <c r="R111" s="180"/>
      <c r="S111" s="180"/>
      <c r="T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34"/>
      <c r="AK111" s="34"/>
      <c r="AL111" s="7"/>
    </row>
    <row r="112" spans="1:38" s="53" customFormat="1" x14ac:dyDescent="0.2">
      <c r="A112" s="103"/>
      <c r="B112" s="7"/>
      <c r="C112" s="7"/>
      <c r="D112" s="7"/>
      <c r="E112" s="7"/>
      <c r="F112" s="7"/>
      <c r="G112" s="7"/>
      <c r="H112" s="7"/>
      <c r="I112" s="32"/>
      <c r="J112" s="32"/>
      <c r="K112" s="32"/>
      <c r="L112" s="32"/>
      <c r="M112" s="32"/>
      <c r="N112" s="32"/>
      <c r="O112" s="32"/>
      <c r="P112" s="32"/>
      <c r="Q112" s="32"/>
      <c r="R112" s="180"/>
      <c r="S112" s="180"/>
      <c r="T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34"/>
      <c r="AK112" s="34"/>
      <c r="AL112" s="7"/>
    </row>
    <row r="113" spans="1:38" s="53" customFormat="1" x14ac:dyDescent="0.2">
      <c r="A113" s="103"/>
      <c r="B113" s="7"/>
      <c r="C113" s="7"/>
      <c r="D113" s="7"/>
      <c r="E113" s="7"/>
      <c r="F113" s="7"/>
      <c r="G113" s="7"/>
      <c r="H113" s="7"/>
      <c r="I113" s="32"/>
      <c r="J113" s="32"/>
      <c r="K113" s="32"/>
      <c r="L113" s="32"/>
      <c r="M113" s="32"/>
      <c r="N113" s="32"/>
      <c r="O113" s="32"/>
      <c r="P113" s="32"/>
      <c r="Q113" s="32"/>
      <c r="R113" s="180"/>
      <c r="S113" s="180"/>
      <c r="T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34"/>
      <c r="AK113" s="34"/>
      <c r="AL113" s="7"/>
    </row>
    <row r="114" spans="1:38" s="53" customFormat="1" x14ac:dyDescent="0.2">
      <c r="A114" s="103"/>
      <c r="B114" s="7"/>
      <c r="C114" s="7"/>
      <c r="D114" s="7"/>
      <c r="E114" s="7"/>
      <c r="F114" s="7"/>
      <c r="G114" s="7"/>
      <c r="H114" s="7"/>
      <c r="I114" s="32"/>
      <c r="J114" s="32"/>
      <c r="K114" s="32"/>
      <c r="L114" s="32"/>
      <c r="M114" s="32"/>
      <c r="N114" s="32"/>
      <c r="O114" s="32"/>
      <c r="P114" s="32"/>
      <c r="Q114" s="32"/>
      <c r="R114" s="180"/>
      <c r="S114" s="180"/>
      <c r="T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34"/>
      <c r="AK114" s="34"/>
      <c r="AL114" s="7"/>
    </row>
    <row r="115" spans="1:38" s="53" customFormat="1" x14ac:dyDescent="0.2">
      <c r="A115" s="103"/>
      <c r="B115" s="7"/>
      <c r="C115" s="7"/>
      <c r="D115" s="7"/>
      <c r="E115" s="7"/>
      <c r="F115" s="7"/>
      <c r="G115" s="7"/>
      <c r="H115" s="7"/>
      <c r="I115" s="32"/>
      <c r="J115" s="32"/>
      <c r="K115" s="32"/>
      <c r="L115" s="32"/>
      <c r="M115" s="32"/>
      <c r="N115" s="32"/>
      <c r="O115" s="32"/>
      <c r="P115" s="32"/>
      <c r="Q115" s="32"/>
      <c r="R115" s="180"/>
      <c r="S115" s="180"/>
      <c r="T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34"/>
      <c r="AK115" s="34"/>
      <c r="AL115" s="7"/>
    </row>
    <row r="116" spans="1:38" s="53" customFormat="1" x14ac:dyDescent="0.2">
      <c r="A116" s="103"/>
      <c r="B116" s="7"/>
      <c r="C116" s="7"/>
      <c r="D116" s="7"/>
      <c r="E116" s="7"/>
      <c r="F116" s="7"/>
      <c r="G116" s="7"/>
      <c r="H116" s="7"/>
      <c r="I116" s="32"/>
      <c r="J116" s="32"/>
      <c r="K116" s="32"/>
      <c r="L116" s="32"/>
      <c r="M116" s="32"/>
      <c r="N116" s="32"/>
      <c r="O116" s="32"/>
      <c r="P116" s="32"/>
      <c r="Q116" s="32"/>
      <c r="R116" s="180"/>
      <c r="S116" s="180"/>
      <c r="T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34"/>
      <c r="AK116" s="34"/>
      <c r="AL116" s="7"/>
    </row>
    <row r="117" spans="1:38" s="53" customFormat="1" x14ac:dyDescent="0.2">
      <c r="A117" s="103"/>
      <c r="B117" s="7"/>
      <c r="C117" s="7"/>
      <c r="D117" s="7"/>
      <c r="E117" s="7"/>
      <c r="F117" s="7"/>
      <c r="G117" s="7"/>
      <c r="H117" s="7"/>
      <c r="I117" s="32"/>
      <c r="J117" s="32"/>
      <c r="K117" s="32"/>
      <c r="L117" s="32"/>
      <c r="M117" s="32"/>
      <c r="N117" s="32"/>
      <c r="O117" s="32"/>
      <c r="P117" s="32"/>
      <c r="Q117" s="32"/>
      <c r="R117" s="180"/>
      <c r="S117" s="180"/>
      <c r="T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34"/>
      <c r="AK117" s="34"/>
      <c r="AL117" s="7"/>
    </row>
    <row r="118" spans="1:38" s="53" customFormat="1" x14ac:dyDescent="0.2">
      <c r="A118" s="103"/>
      <c r="B118" s="7"/>
      <c r="C118" s="7"/>
      <c r="D118" s="7"/>
      <c r="E118" s="7"/>
      <c r="F118" s="7"/>
      <c r="G118" s="7"/>
      <c r="H118" s="7"/>
      <c r="I118" s="32"/>
      <c r="J118" s="32"/>
      <c r="K118" s="32"/>
      <c r="L118" s="32"/>
      <c r="M118" s="32"/>
      <c r="N118" s="32"/>
      <c r="O118" s="32"/>
      <c r="P118" s="32"/>
      <c r="Q118" s="32"/>
      <c r="R118" s="180"/>
      <c r="S118" s="180"/>
      <c r="T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34"/>
      <c r="AK118" s="34"/>
      <c r="AL118" s="7"/>
    </row>
    <row r="119" spans="1:38" s="53" customFormat="1" x14ac:dyDescent="0.2">
      <c r="A119" s="103"/>
      <c r="B119" s="7"/>
      <c r="C119" s="7"/>
      <c r="D119" s="7"/>
      <c r="E119" s="7"/>
      <c r="F119" s="7"/>
      <c r="G119" s="7"/>
      <c r="H119" s="7"/>
      <c r="I119" s="32"/>
      <c r="J119" s="32"/>
      <c r="K119" s="32"/>
      <c r="L119" s="32"/>
      <c r="M119" s="32"/>
      <c r="N119" s="32"/>
      <c r="O119" s="32"/>
      <c r="P119" s="32"/>
      <c r="Q119" s="32"/>
      <c r="R119" s="180"/>
      <c r="S119" s="180"/>
      <c r="T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34"/>
      <c r="AK119" s="34"/>
      <c r="AL119" s="7"/>
    </row>
    <row r="120" spans="1:38" s="53" customFormat="1" x14ac:dyDescent="0.2">
      <c r="A120" s="103"/>
      <c r="B120" s="7"/>
      <c r="C120" s="7"/>
      <c r="D120" s="7"/>
      <c r="E120" s="7"/>
      <c r="F120" s="7"/>
      <c r="G120" s="7"/>
      <c r="H120" s="7"/>
      <c r="I120" s="32"/>
      <c r="J120" s="32"/>
      <c r="K120" s="32"/>
      <c r="L120" s="32"/>
      <c r="M120" s="32"/>
      <c r="N120" s="32"/>
      <c r="O120" s="32"/>
      <c r="P120" s="32"/>
      <c r="Q120" s="32"/>
      <c r="R120" s="180"/>
      <c r="S120" s="180"/>
      <c r="T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34"/>
      <c r="AK120" s="34"/>
      <c r="AL120" s="7"/>
    </row>
    <row r="121" spans="1:38" s="53" customFormat="1" x14ac:dyDescent="0.2">
      <c r="A121" s="103"/>
      <c r="B121" s="7"/>
      <c r="C121" s="7"/>
      <c r="D121" s="7"/>
      <c r="E121" s="7"/>
      <c r="F121" s="7"/>
      <c r="G121" s="7"/>
      <c r="H121" s="7"/>
      <c r="I121" s="32"/>
      <c r="J121" s="32"/>
      <c r="K121" s="32"/>
      <c r="L121" s="32"/>
      <c r="M121" s="32"/>
      <c r="N121" s="32"/>
      <c r="O121" s="32"/>
      <c r="P121" s="32"/>
      <c r="Q121" s="32"/>
      <c r="R121" s="180"/>
      <c r="S121" s="180"/>
      <c r="T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34"/>
      <c r="AK121" s="34"/>
      <c r="AL121" s="7"/>
    </row>
    <row r="122" spans="1:38" s="53" customFormat="1" x14ac:dyDescent="0.2">
      <c r="A122" s="103"/>
      <c r="B122" s="7"/>
      <c r="C122" s="7"/>
      <c r="D122" s="7"/>
      <c r="E122" s="7"/>
      <c r="F122" s="7"/>
      <c r="G122" s="7"/>
      <c r="H122" s="7"/>
      <c r="I122" s="32"/>
      <c r="J122" s="32"/>
      <c r="K122" s="32"/>
      <c r="L122" s="32"/>
      <c r="M122" s="32"/>
      <c r="N122" s="32"/>
      <c r="O122" s="32"/>
      <c r="P122" s="32"/>
      <c r="Q122" s="32"/>
      <c r="R122" s="180"/>
      <c r="S122" s="180"/>
      <c r="T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34"/>
      <c r="AK122" s="34"/>
      <c r="AL122" s="7"/>
    </row>
    <row r="123" spans="1:38" s="53" customFormat="1" x14ac:dyDescent="0.2">
      <c r="A123" s="103"/>
      <c r="B123" s="7"/>
      <c r="C123" s="7"/>
      <c r="D123" s="7"/>
      <c r="E123" s="7"/>
      <c r="F123" s="7"/>
      <c r="G123" s="7"/>
      <c r="H123" s="7"/>
      <c r="I123" s="32"/>
      <c r="J123" s="32"/>
      <c r="K123" s="32"/>
      <c r="L123" s="32"/>
      <c r="M123" s="32"/>
      <c r="N123" s="32"/>
      <c r="O123" s="32"/>
      <c r="P123" s="32"/>
      <c r="Q123" s="32"/>
      <c r="R123" s="180"/>
      <c r="S123" s="180"/>
      <c r="T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34"/>
      <c r="AK123" s="34"/>
      <c r="AL123" s="7"/>
    </row>
    <row r="124" spans="1:38" s="53" customFormat="1" x14ac:dyDescent="0.2">
      <c r="A124" s="103"/>
      <c r="B124" s="7"/>
      <c r="C124" s="7"/>
      <c r="D124" s="7"/>
      <c r="E124" s="7"/>
      <c r="F124" s="7"/>
      <c r="G124" s="7"/>
      <c r="H124" s="7"/>
      <c r="I124" s="32"/>
      <c r="J124" s="32"/>
      <c r="K124" s="32"/>
      <c r="L124" s="32"/>
      <c r="M124" s="32"/>
      <c r="N124" s="32"/>
      <c r="O124" s="32"/>
      <c r="P124" s="32"/>
      <c r="Q124" s="32"/>
      <c r="R124" s="180"/>
      <c r="S124" s="180"/>
      <c r="T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34"/>
      <c r="AK124" s="34"/>
      <c r="AL124" s="7"/>
    </row>
    <row r="125" spans="1:38" s="53" customFormat="1" x14ac:dyDescent="0.2">
      <c r="A125" s="103"/>
      <c r="B125" s="7"/>
      <c r="C125" s="7"/>
      <c r="D125" s="7"/>
      <c r="E125" s="7"/>
      <c r="F125" s="7"/>
      <c r="G125" s="7"/>
      <c r="H125" s="7"/>
      <c r="I125" s="32"/>
      <c r="J125" s="32"/>
      <c r="K125" s="32"/>
      <c r="L125" s="32"/>
      <c r="M125" s="32"/>
      <c r="N125" s="32"/>
      <c r="O125" s="32"/>
      <c r="P125" s="32"/>
      <c r="Q125" s="32"/>
      <c r="R125" s="180"/>
      <c r="S125" s="180"/>
      <c r="T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34"/>
      <c r="AK125" s="34"/>
      <c r="AL125" s="7"/>
    </row>
    <row r="126" spans="1:38" s="53" customFormat="1" x14ac:dyDescent="0.2">
      <c r="A126" s="103"/>
      <c r="B126" s="7"/>
      <c r="C126" s="7"/>
      <c r="D126" s="7"/>
      <c r="E126" s="7"/>
      <c r="F126" s="7"/>
      <c r="G126" s="7"/>
      <c r="H126" s="7"/>
      <c r="I126" s="32"/>
      <c r="J126" s="32"/>
      <c r="K126" s="32"/>
      <c r="L126" s="32"/>
      <c r="M126" s="32"/>
      <c r="N126" s="32"/>
      <c r="O126" s="32"/>
      <c r="P126" s="32"/>
      <c r="Q126" s="32"/>
      <c r="R126" s="180"/>
      <c r="S126" s="180"/>
      <c r="T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34"/>
      <c r="AK126" s="34"/>
      <c r="AL126" s="7"/>
    </row>
    <row r="127" spans="1:38" s="53" customFormat="1" x14ac:dyDescent="0.2">
      <c r="A127" s="103"/>
      <c r="B127" s="7"/>
      <c r="C127" s="7"/>
      <c r="D127" s="7"/>
      <c r="E127" s="7"/>
      <c r="F127" s="7"/>
      <c r="G127" s="7"/>
      <c r="H127" s="7"/>
      <c r="I127" s="32"/>
      <c r="J127" s="32"/>
      <c r="K127" s="32"/>
      <c r="L127" s="32"/>
      <c r="M127" s="32"/>
      <c r="N127" s="32"/>
      <c r="O127" s="32"/>
      <c r="P127" s="32"/>
      <c r="Q127" s="32"/>
      <c r="R127" s="180"/>
      <c r="S127" s="180"/>
      <c r="T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34"/>
      <c r="AK127" s="34"/>
      <c r="AL127" s="7"/>
    </row>
    <row r="128" spans="1:38" s="53" customFormat="1" x14ac:dyDescent="0.2">
      <c r="A128" s="103"/>
      <c r="B128" s="7"/>
      <c r="C128" s="7"/>
      <c r="D128" s="7"/>
      <c r="E128" s="7"/>
      <c r="F128" s="7"/>
      <c r="G128" s="7"/>
      <c r="H128" s="7"/>
      <c r="I128" s="32"/>
      <c r="J128" s="32"/>
      <c r="K128" s="32"/>
      <c r="L128" s="32"/>
      <c r="M128" s="32"/>
      <c r="N128" s="32"/>
      <c r="O128" s="32"/>
      <c r="P128" s="32"/>
      <c r="Q128" s="32"/>
      <c r="R128" s="180"/>
      <c r="S128" s="180"/>
      <c r="T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34"/>
      <c r="AK128" s="34"/>
      <c r="AL128" s="7"/>
    </row>
    <row r="129" spans="1:38" s="53" customFormat="1" x14ac:dyDescent="0.2">
      <c r="A129" s="103"/>
      <c r="B129" s="7"/>
      <c r="C129" s="7"/>
      <c r="D129" s="7"/>
      <c r="E129" s="7"/>
      <c r="F129" s="7"/>
      <c r="G129" s="7"/>
      <c r="H129" s="7"/>
      <c r="I129" s="32"/>
      <c r="J129" s="32"/>
      <c r="K129" s="32"/>
      <c r="L129" s="32"/>
      <c r="M129" s="32"/>
      <c r="N129" s="32"/>
      <c r="O129" s="32"/>
      <c r="P129" s="32"/>
      <c r="Q129" s="32"/>
      <c r="R129" s="180"/>
      <c r="S129" s="180"/>
      <c r="T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34"/>
      <c r="AK129" s="34"/>
      <c r="AL129" s="7"/>
    </row>
    <row r="130" spans="1:38" s="53" customFormat="1" x14ac:dyDescent="0.2">
      <c r="A130" s="103"/>
      <c r="B130" s="7"/>
      <c r="C130" s="7"/>
      <c r="D130" s="7"/>
      <c r="E130" s="7"/>
      <c r="F130" s="7"/>
      <c r="G130" s="7"/>
      <c r="H130" s="7"/>
      <c r="I130" s="32"/>
      <c r="J130" s="32"/>
      <c r="K130" s="32"/>
      <c r="L130" s="32"/>
      <c r="M130" s="32"/>
      <c r="N130" s="32"/>
      <c r="O130" s="32"/>
      <c r="P130" s="32"/>
      <c r="Q130" s="32"/>
      <c r="R130" s="180"/>
      <c r="S130" s="180"/>
      <c r="T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34"/>
      <c r="AK130" s="34"/>
      <c r="AL130" s="7"/>
    </row>
    <row r="131" spans="1:38" s="53" customFormat="1" x14ac:dyDescent="0.2">
      <c r="A131" s="103"/>
      <c r="B131" s="7"/>
      <c r="C131" s="7"/>
      <c r="D131" s="7"/>
      <c r="E131" s="7"/>
      <c r="F131" s="7"/>
      <c r="G131" s="7"/>
      <c r="H131" s="7"/>
      <c r="I131" s="32"/>
      <c r="J131" s="32"/>
      <c r="K131" s="32"/>
      <c r="L131" s="32"/>
      <c r="M131" s="32"/>
      <c r="N131" s="32"/>
      <c r="O131" s="32"/>
      <c r="P131" s="32"/>
      <c r="Q131" s="32"/>
      <c r="R131" s="180"/>
      <c r="S131" s="180"/>
      <c r="T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34"/>
      <c r="AK131" s="34"/>
      <c r="AL131" s="7"/>
    </row>
    <row r="132" spans="1:38" s="53" customFormat="1" x14ac:dyDescent="0.2">
      <c r="A132" s="103"/>
      <c r="B132" s="7"/>
      <c r="C132" s="7"/>
      <c r="D132" s="7"/>
      <c r="E132" s="7"/>
      <c r="F132" s="7"/>
      <c r="G132" s="7"/>
      <c r="H132" s="7"/>
      <c r="I132" s="32"/>
      <c r="J132" s="32"/>
      <c r="K132" s="32"/>
      <c r="L132" s="32"/>
      <c r="M132" s="32"/>
      <c r="N132" s="32"/>
      <c r="O132" s="32"/>
      <c r="P132" s="32"/>
      <c r="Q132" s="32"/>
      <c r="R132" s="180"/>
      <c r="S132" s="180"/>
      <c r="T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34"/>
      <c r="AK132" s="34"/>
      <c r="AL132" s="7"/>
    </row>
    <row r="133" spans="1:38" s="53" customFormat="1" x14ac:dyDescent="0.2">
      <c r="A133" s="103"/>
      <c r="B133" s="7"/>
      <c r="C133" s="7"/>
      <c r="D133" s="7"/>
      <c r="E133" s="7"/>
      <c r="F133" s="7"/>
      <c r="G133" s="7"/>
      <c r="H133" s="7"/>
      <c r="I133" s="32"/>
      <c r="J133" s="32"/>
      <c r="K133" s="32"/>
      <c r="L133" s="32"/>
      <c r="M133" s="32"/>
      <c r="N133" s="32"/>
      <c r="O133" s="32"/>
      <c r="P133" s="32"/>
      <c r="Q133" s="32"/>
      <c r="R133" s="180"/>
      <c r="S133" s="180"/>
      <c r="T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34"/>
      <c r="AK133" s="34"/>
      <c r="AL133" s="7"/>
    </row>
    <row r="134" spans="1:38" s="53" customFormat="1" x14ac:dyDescent="0.2">
      <c r="A134" s="103"/>
      <c r="B134" s="7"/>
      <c r="C134" s="7"/>
      <c r="D134" s="7"/>
      <c r="E134" s="7"/>
      <c r="F134" s="7"/>
      <c r="G134" s="7"/>
      <c r="H134" s="7"/>
      <c r="I134" s="32"/>
      <c r="J134" s="32"/>
      <c r="K134" s="32"/>
      <c r="L134" s="32"/>
      <c r="M134" s="32"/>
      <c r="N134" s="32"/>
      <c r="O134" s="32"/>
      <c r="P134" s="32"/>
      <c r="Q134" s="32"/>
      <c r="R134" s="180"/>
      <c r="S134" s="180"/>
      <c r="T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34"/>
      <c r="AK134" s="34"/>
      <c r="AL134" s="7"/>
    </row>
    <row r="135" spans="1:38" s="53" customFormat="1" x14ac:dyDescent="0.2">
      <c r="A135" s="103"/>
      <c r="B135" s="7"/>
      <c r="C135" s="7"/>
      <c r="D135" s="7"/>
      <c r="E135" s="7"/>
      <c r="F135" s="7"/>
      <c r="G135" s="7"/>
      <c r="H135" s="7"/>
      <c r="I135" s="32"/>
      <c r="J135" s="32"/>
      <c r="K135" s="32"/>
      <c r="L135" s="32"/>
      <c r="M135" s="32"/>
      <c r="N135" s="32"/>
      <c r="O135" s="32"/>
      <c r="P135" s="32"/>
      <c r="Q135" s="32"/>
      <c r="R135" s="180"/>
      <c r="S135" s="180"/>
      <c r="T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34"/>
      <c r="AK135" s="34"/>
      <c r="AL135" s="7"/>
    </row>
  </sheetData>
  <mergeCells count="25">
    <mergeCell ref="A2:R2"/>
    <mergeCell ref="K3:Q3"/>
    <mergeCell ref="A4:A5"/>
    <mergeCell ref="B4:B5"/>
    <mergeCell ref="C4:C5"/>
    <mergeCell ref="F4:F5"/>
    <mergeCell ref="G4:G5"/>
    <mergeCell ref="H4:H5"/>
    <mergeCell ref="J4:J5"/>
    <mergeCell ref="K4:K5"/>
    <mergeCell ref="M4:O5"/>
    <mergeCell ref="Q4:Q5"/>
    <mergeCell ref="Q7:Q8"/>
    <mergeCell ref="D55:E58"/>
    <mergeCell ref="E17:F17"/>
    <mergeCell ref="E53:F53"/>
    <mergeCell ref="A9:F9"/>
    <mergeCell ref="A7:E7"/>
    <mergeCell ref="A8:E8"/>
    <mergeCell ref="D26:E30"/>
    <mergeCell ref="F7:F8"/>
    <mergeCell ref="G7:G8"/>
    <mergeCell ref="J7:J8"/>
    <mergeCell ref="K7:K8"/>
    <mergeCell ref="N7:N8"/>
  </mergeCells>
  <pageMargins left="0.17" right="0.28999999999999998" top="0.17" bottom="0.24" header="0.3" footer="0.3"/>
  <pageSetup paperSize="9" scale="54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showZeros="0" tabSelected="1" zoomScaleNormal="100" workbookViewId="0">
      <selection activeCell="H14" sqref="H14"/>
    </sheetView>
  </sheetViews>
  <sheetFormatPr defaultRowHeight="12.75" x14ac:dyDescent="0.2"/>
  <cols>
    <col min="1" max="1" width="5.85546875" style="103" customWidth="1"/>
    <col min="2" max="2" width="46.28515625" style="1107" customWidth="1"/>
    <col min="3" max="3" width="50.140625" style="103" customWidth="1"/>
    <col min="4" max="4" width="23.28515625" style="970" customWidth="1"/>
    <col min="5" max="16384" width="9.140625" style="19"/>
  </cols>
  <sheetData>
    <row r="1" spans="1:4" ht="30.75" customHeight="1" thickBot="1" x14ac:dyDescent="0.25">
      <c r="B1" s="1083" t="s">
        <v>331</v>
      </c>
      <c r="C1" s="1083"/>
      <c r="D1" s="972"/>
    </row>
    <row r="2" spans="1:4" s="47" customFormat="1" ht="33" customHeight="1" thickTop="1" x14ac:dyDescent="0.25">
      <c r="A2" s="1088" t="s">
        <v>163</v>
      </c>
      <c r="B2" s="1084" t="s">
        <v>330</v>
      </c>
      <c r="C2" s="1086" t="s">
        <v>37</v>
      </c>
      <c r="D2" s="1081" t="s">
        <v>270</v>
      </c>
    </row>
    <row r="3" spans="1:4" s="47" customFormat="1" ht="15.75" customHeight="1" thickBot="1" x14ac:dyDescent="0.3">
      <c r="A3" s="1089"/>
      <c r="B3" s="1085"/>
      <c r="C3" s="1087"/>
      <c r="D3" s="1082"/>
    </row>
    <row r="4" spans="1:4" s="47" customFormat="1" ht="39.75" customHeight="1" thickBot="1" x14ac:dyDescent="0.3">
      <c r="A4" s="974">
        <v>1</v>
      </c>
      <c r="B4" s="1095" t="s">
        <v>15</v>
      </c>
      <c r="C4" s="1090" t="s">
        <v>131</v>
      </c>
      <c r="D4" s="975" t="s">
        <v>271</v>
      </c>
    </row>
    <row r="5" spans="1:4" s="47" customFormat="1" ht="25.5" customHeight="1" x14ac:dyDescent="0.25">
      <c r="A5" s="974">
        <v>2</v>
      </c>
      <c r="B5" s="1096" t="s">
        <v>15</v>
      </c>
      <c r="C5" s="1091" t="s">
        <v>132</v>
      </c>
      <c r="D5" s="975" t="s">
        <v>272</v>
      </c>
    </row>
    <row r="6" spans="1:4" s="47" customFormat="1" ht="34.5" customHeight="1" x14ac:dyDescent="0.25">
      <c r="A6" s="976">
        <v>3</v>
      </c>
      <c r="B6" s="1096" t="s">
        <v>15</v>
      </c>
      <c r="C6" s="1091" t="s">
        <v>133</v>
      </c>
      <c r="D6" s="975" t="s">
        <v>273</v>
      </c>
    </row>
    <row r="7" spans="1:4" s="47" customFormat="1" ht="25.5" x14ac:dyDescent="0.25">
      <c r="A7" s="977">
        <v>4</v>
      </c>
      <c r="B7" s="1097" t="s">
        <v>135</v>
      </c>
      <c r="C7" s="1091" t="s">
        <v>136</v>
      </c>
      <c r="D7" s="975" t="s">
        <v>274</v>
      </c>
    </row>
    <row r="8" spans="1:4" s="47" customFormat="1" ht="47.25" customHeight="1" x14ac:dyDescent="0.25">
      <c r="A8" s="977">
        <v>5</v>
      </c>
      <c r="B8" s="1098" t="s">
        <v>135</v>
      </c>
      <c r="C8" s="1091" t="s">
        <v>210</v>
      </c>
      <c r="D8" s="975" t="s">
        <v>275</v>
      </c>
    </row>
    <row r="9" spans="1:4" ht="24" customHeight="1" x14ac:dyDescent="0.2">
      <c r="A9" s="976">
        <v>6</v>
      </c>
      <c r="B9" s="1096" t="s">
        <v>21</v>
      </c>
      <c r="C9" s="1091" t="s">
        <v>200</v>
      </c>
      <c r="D9" s="975" t="s">
        <v>276</v>
      </c>
    </row>
    <row r="10" spans="1:4" ht="36.75" customHeight="1" x14ac:dyDescent="0.2">
      <c r="A10" s="978">
        <v>7</v>
      </c>
      <c r="B10" s="1099" t="s">
        <v>147</v>
      </c>
      <c r="C10" s="1091" t="s">
        <v>329</v>
      </c>
      <c r="D10" s="975" t="s">
        <v>277</v>
      </c>
    </row>
    <row r="11" spans="1:4" ht="24" customHeight="1" x14ac:dyDescent="0.2">
      <c r="A11" s="978">
        <v>8</v>
      </c>
      <c r="B11" s="1099" t="s">
        <v>147</v>
      </c>
      <c r="C11" s="1091" t="s">
        <v>197</v>
      </c>
      <c r="D11" s="975" t="s">
        <v>278</v>
      </c>
    </row>
    <row r="12" spans="1:4" ht="30.75" customHeight="1" x14ac:dyDescent="0.2">
      <c r="A12" s="978">
        <v>9</v>
      </c>
      <c r="B12" s="1099" t="s">
        <v>150</v>
      </c>
      <c r="C12" s="1091" t="s">
        <v>151</v>
      </c>
      <c r="D12" s="975" t="s">
        <v>279</v>
      </c>
    </row>
    <row r="13" spans="1:4" ht="25.5" x14ac:dyDescent="0.2">
      <c r="A13" s="977">
        <v>10</v>
      </c>
      <c r="B13" s="1098" t="s">
        <v>135</v>
      </c>
      <c r="C13" s="1091" t="s">
        <v>211</v>
      </c>
      <c r="D13" s="975" t="s">
        <v>280</v>
      </c>
    </row>
    <row r="14" spans="1:4" ht="23.25" customHeight="1" x14ac:dyDescent="0.2">
      <c r="A14" s="976">
        <v>11</v>
      </c>
      <c r="B14" s="1096" t="s">
        <v>153</v>
      </c>
      <c r="C14" s="1091" t="s">
        <v>182</v>
      </c>
      <c r="D14" s="975" t="s">
        <v>281</v>
      </c>
    </row>
    <row r="15" spans="1:4" ht="38.25" customHeight="1" x14ac:dyDescent="0.2">
      <c r="A15" s="976">
        <v>12</v>
      </c>
      <c r="B15" s="1096" t="s">
        <v>166</v>
      </c>
      <c r="C15" s="1091" t="s">
        <v>201</v>
      </c>
      <c r="D15" s="975" t="s">
        <v>282</v>
      </c>
    </row>
    <row r="16" spans="1:4" ht="29.25" customHeight="1" x14ac:dyDescent="0.2">
      <c r="A16" s="976">
        <v>13</v>
      </c>
      <c r="B16" s="1096" t="s">
        <v>14</v>
      </c>
      <c r="C16" s="1091" t="s">
        <v>202</v>
      </c>
      <c r="D16" s="975" t="s">
        <v>283</v>
      </c>
    </row>
    <row r="17" spans="1:4" ht="24.75" customHeight="1" x14ac:dyDescent="0.2">
      <c r="A17" s="976">
        <v>14</v>
      </c>
      <c r="B17" s="1096" t="s">
        <v>212</v>
      </c>
      <c r="C17" s="1091" t="s">
        <v>203</v>
      </c>
      <c r="D17" s="975" t="s">
        <v>284</v>
      </c>
    </row>
    <row r="18" spans="1:4" ht="18" hidden="1" customHeight="1" x14ac:dyDescent="0.2">
      <c r="A18" s="976">
        <v>14</v>
      </c>
      <c r="B18" s="1100" t="s">
        <v>11</v>
      </c>
      <c r="C18" s="1091" t="s">
        <v>214</v>
      </c>
      <c r="D18" s="975" t="s">
        <v>287</v>
      </c>
    </row>
    <row r="19" spans="1:4" ht="18" hidden="1" customHeight="1" x14ac:dyDescent="0.2">
      <c r="A19" s="976">
        <v>14</v>
      </c>
      <c r="B19" s="1100" t="s">
        <v>262</v>
      </c>
      <c r="C19" s="1091" t="s">
        <v>214</v>
      </c>
      <c r="D19" s="975" t="s">
        <v>288</v>
      </c>
    </row>
    <row r="20" spans="1:4" ht="18" hidden="1" customHeight="1" x14ac:dyDescent="0.2">
      <c r="A20" s="976">
        <v>14</v>
      </c>
      <c r="B20" s="1100" t="s">
        <v>269</v>
      </c>
      <c r="C20" s="1091" t="s">
        <v>214</v>
      </c>
      <c r="D20" s="975" t="s">
        <v>289</v>
      </c>
    </row>
    <row r="21" spans="1:4" ht="18" hidden="1" customHeight="1" x14ac:dyDescent="0.2">
      <c r="A21" s="976">
        <v>14</v>
      </c>
      <c r="B21" s="1100" t="s">
        <v>18</v>
      </c>
      <c r="C21" s="1091" t="s">
        <v>214</v>
      </c>
      <c r="D21" s="975" t="s">
        <v>290</v>
      </c>
    </row>
    <row r="22" spans="1:4" ht="26.25" customHeight="1" x14ac:dyDescent="0.2">
      <c r="A22" s="976">
        <v>15</v>
      </c>
      <c r="B22" s="1096" t="s">
        <v>21</v>
      </c>
      <c r="C22" s="1091" t="s">
        <v>213</v>
      </c>
      <c r="D22" s="975" t="s">
        <v>285</v>
      </c>
    </row>
    <row r="23" spans="1:4" ht="25.5" hidden="1" x14ac:dyDescent="0.2">
      <c r="A23" s="977">
        <v>20</v>
      </c>
      <c r="B23" s="1100" t="s">
        <v>242</v>
      </c>
      <c r="C23" s="1091" t="s">
        <v>243</v>
      </c>
      <c r="D23" s="975" t="s">
        <v>292</v>
      </c>
    </row>
    <row r="24" spans="1:4" ht="18" customHeight="1" x14ac:dyDescent="0.2">
      <c r="A24" s="976">
        <v>16</v>
      </c>
      <c r="B24" s="1096" t="s">
        <v>14</v>
      </c>
      <c r="C24" s="1091" t="s">
        <v>204</v>
      </c>
      <c r="D24" s="975" t="s">
        <v>286</v>
      </c>
    </row>
    <row r="25" spans="1:4" ht="28.5" customHeight="1" x14ac:dyDescent="0.2">
      <c r="A25" s="976">
        <v>17</v>
      </c>
      <c r="B25" s="1096" t="s">
        <v>184</v>
      </c>
      <c r="C25" s="1091" t="s">
        <v>261</v>
      </c>
      <c r="D25" s="975" t="s">
        <v>287</v>
      </c>
    </row>
    <row r="26" spans="1:4" ht="18" hidden="1" customHeight="1" x14ac:dyDescent="0.2">
      <c r="A26" s="979">
        <v>23</v>
      </c>
      <c r="B26" s="1100" t="s">
        <v>263</v>
      </c>
      <c r="C26" s="1091" t="s">
        <v>214</v>
      </c>
      <c r="D26" s="975" t="s">
        <v>303</v>
      </c>
    </row>
    <row r="27" spans="1:4" ht="24.75" hidden="1" customHeight="1" x14ac:dyDescent="0.2">
      <c r="A27" s="979">
        <v>24</v>
      </c>
      <c r="B27" s="1100" t="s">
        <v>263</v>
      </c>
      <c r="C27" s="1091" t="s">
        <v>215</v>
      </c>
      <c r="D27" s="975" t="s">
        <v>304</v>
      </c>
    </row>
    <row r="28" spans="1:4" ht="18" customHeight="1" x14ac:dyDescent="0.2">
      <c r="A28" s="976">
        <v>18</v>
      </c>
      <c r="B28" s="1096" t="s">
        <v>183</v>
      </c>
      <c r="C28" s="1091" t="s">
        <v>205</v>
      </c>
      <c r="D28" s="975" t="s">
        <v>290</v>
      </c>
    </row>
    <row r="29" spans="1:4" ht="16.5" customHeight="1" x14ac:dyDescent="0.2">
      <c r="A29" s="976">
        <v>19</v>
      </c>
      <c r="B29" s="1096" t="s">
        <v>183</v>
      </c>
      <c r="C29" s="1091" t="s">
        <v>206</v>
      </c>
      <c r="D29" s="975" t="s">
        <v>291</v>
      </c>
    </row>
    <row r="30" spans="1:4" ht="17.25" customHeight="1" x14ac:dyDescent="0.2">
      <c r="A30" s="976">
        <v>20</v>
      </c>
      <c r="B30" s="1096" t="s">
        <v>183</v>
      </c>
      <c r="C30" s="1091" t="s">
        <v>207</v>
      </c>
      <c r="D30" s="975" t="s">
        <v>292</v>
      </c>
    </row>
    <row r="31" spans="1:4" ht="31.5" customHeight="1" x14ac:dyDescent="0.2">
      <c r="A31" s="976">
        <v>21</v>
      </c>
      <c r="B31" s="1096" t="s">
        <v>184</v>
      </c>
      <c r="C31" s="1091" t="s">
        <v>208</v>
      </c>
      <c r="D31" s="975" t="s">
        <v>293</v>
      </c>
    </row>
    <row r="32" spans="1:4" ht="27" customHeight="1" x14ac:dyDescent="0.2">
      <c r="A32" s="976">
        <v>22</v>
      </c>
      <c r="B32" s="1096" t="s">
        <v>184</v>
      </c>
      <c r="C32" s="1091" t="s">
        <v>209</v>
      </c>
      <c r="D32" s="975" t="s">
        <v>294</v>
      </c>
    </row>
    <row r="33" spans="1:4" ht="24.75" customHeight="1" x14ac:dyDescent="0.2">
      <c r="A33" s="976">
        <v>23</v>
      </c>
      <c r="B33" s="1099" t="s">
        <v>185</v>
      </c>
      <c r="C33" s="1091" t="s">
        <v>198</v>
      </c>
      <c r="D33" s="975" t="s">
        <v>295</v>
      </c>
    </row>
    <row r="34" spans="1:4" ht="27" customHeight="1" x14ac:dyDescent="0.2">
      <c r="A34" s="977">
        <v>24</v>
      </c>
      <c r="B34" s="1099" t="s">
        <v>187</v>
      </c>
      <c r="C34" s="1091" t="s">
        <v>256</v>
      </c>
      <c r="D34" s="975" t="s">
        <v>296</v>
      </c>
    </row>
    <row r="35" spans="1:4" ht="28.5" customHeight="1" x14ac:dyDescent="0.2">
      <c r="A35" s="977">
        <v>25</v>
      </c>
      <c r="B35" s="1099" t="s">
        <v>188</v>
      </c>
      <c r="C35" s="1091" t="s">
        <v>189</v>
      </c>
      <c r="D35" s="975" t="s">
        <v>297</v>
      </c>
    </row>
    <row r="36" spans="1:4" ht="28.5" customHeight="1" x14ac:dyDescent="0.2">
      <c r="A36" s="977">
        <v>26</v>
      </c>
      <c r="B36" s="1098" t="s">
        <v>187</v>
      </c>
      <c r="C36" s="1091" t="s">
        <v>194</v>
      </c>
      <c r="D36" s="975" t="s">
        <v>298</v>
      </c>
    </row>
    <row r="37" spans="1:4" ht="38.25" x14ac:dyDescent="0.2">
      <c r="A37" s="977">
        <v>27</v>
      </c>
      <c r="B37" s="1098" t="s">
        <v>187</v>
      </c>
      <c r="C37" s="1091" t="s">
        <v>195</v>
      </c>
      <c r="D37" s="975" t="s">
        <v>299</v>
      </c>
    </row>
    <row r="38" spans="1:4" ht="15" customHeight="1" x14ac:dyDescent="0.2">
      <c r="A38" s="977">
        <v>28</v>
      </c>
      <c r="B38" s="1098" t="s">
        <v>192</v>
      </c>
      <c r="C38" s="1091" t="s">
        <v>193</v>
      </c>
      <c r="D38" s="975" t="s">
        <v>300</v>
      </c>
    </row>
    <row r="39" spans="1:4" ht="21.75" customHeight="1" x14ac:dyDescent="0.2">
      <c r="A39" s="980">
        <v>29</v>
      </c>
      <c r="B39" s="1101" t="s">
        <v>255</v>
      </c>
      <c r="C39" s="1091" t="s">
        <v>199</v>
      </c>
      <c r="D39" s="975" t="s">
        <v>301</v>
      </c>
    </row>
    <row r="40" spans="1:4" ht="23.25" hidden="1" customHeight="1" x14ac:dyDescent="0.2">
      <c r="A40" s="981">
        <v>37</v>
      </c>
      <c r="B40" s="1100" t="s">
        <v>186</v>
      </c>
      <c r="C40" s="1091" t="s">
        <v>254</v>
      </c>
      <c r="D40" s="975" t="s">
        <v>313</v>
      </c>
    </row>
    <row r="41" spans="1:4" ht="36" hidden="1" customHeight="1" x14ac:dyDescent="0.2">
      <c r="A41" s="982">
        <v>38</v>
      </c>
      <c r="B41" s="1099" t="s">
        <v>251</v>
      </c>
      <c r="C41" s="1091" t="s">
        <v>252</v>
      </c>
      <c r="D41" s="975" t="s">
        <v>314</v>
      </c>
    </row>
    <row r="42" spans="1:4" ht="21" customHeight="1" x14ac:dyDescent="0.2">
      <c r="A42" s="977">
        <v>30</v>
      </c>
      <c r="B42" s="1099" t="s">
        <v>190</v>
      </c>
      <c r="C42" s="1091" t="s">
        <v>191</v>
      </c>
      <c r="D42" s="975" t="s">
        <v>302</v>
      </c>
    </row>
    <row r="43" spans="1:4" ht="26.25" hidden="1" customHeight="1" x14ac:dyDescent="0.2">
      <c r="A43" s="979">
        <v>40</v>
      </c>
      <c r="B43" s="1100" t="s">
        <v>253</v>
      </c>
      <c r="C43" s="1091" t="s">
        <v>196</v>
      </c>
      <c r="D43" s="975" t="s">
        <v>316</v>
      </c>
    </row>
    <row r="44" spans="1:4" ht="22.5" hidden="1" customHeight="1" thickTop="1" thickBot="1" x14ac:dyDescent="0.25">
      <c r="A44" s="977"/>
      <c r="B44" s="1101"/>
      <c r="C44" s="1091"/>
      <c r="D44" s="975" t="s">
        <v>317</v>
      </c>
    </row>
    <row r="45" spans="1:4" ht="25.5" hidden="1" x14ac:dyDescent="0.2">
      <c r="A45" s="979">
        <v>41</v>
      </c>
      <c r="B45" s="1100" t="s">
        <v>244</v>
      </c>
      <c r="C45" s="1091" t="s">
        <v>245</v>
      </c>
      <c r="D45" s="975" t="s">
        <v>318</v>
      </c>
    </row>
    <row r="46" spans="1:4" s="48" customFormat="1" ht="24" hidden="1" customHeight="1" thickBot="1" x14ac:dyDescent="0.3">
      <c r="A46" s="979">
        <v>42</v>
      </c>
      <c r="B46" s="1100" t="s">
        <v>246</v>
      </c>
      <c r="C46" s="1091" t="s">
        <v>247</v>
      </c>
      <c r="D46" s="975" t="s">
        <v>323</v>
      </c>
    </row>
    <row r="47" spans="1:4" s="34" customFormat="1" ht="15" hidden="1" customHeight="1" thickTop="1" x14ac:dyDescent="0.2">
      <c r="A47" s="979">
        <v>43</v>
      </c>
      <c r="B47" s="1100" t="s">
        <v>259</v>
      </c>
      <c r="C47" s="1091" t="s">
        <v>248</v>
      </c>
      <c r="D47" s="975" t="s">
        <v>324</v>
      </c>
    </row>
    <row r="48" spans="1:4" s="34" customFormat="1" ht="25.5" hidden="1" customHeight="1" x14ac:dyDescent="0.2">
      <c r="A48" s="979">
        <v>44</v>
      </c>
      <c r="B48" s="1100" t="s">
        <v>249</v>
      </c>
      <c r="C48" s="1091" t="s">
        <v>260</v>
      </c>
      <c r="D48" s="975" t="s">
        <v>325</v>
      </c>
    </row>
    <row r="49" spans="1:4" s="34" customFormat="1" ht="18" hidden="1" customHeight="1" x14ac:dyDescent="0.2">
      <c r="A49" s="979">
        <v>45</v>
      </c>
      <c r="B49" s="1100" t="s">
        <v>249</v>
      </c>
      <c r="C49" s="1091" t="s">
        <v>250</v>
      </c>
      <c r="D49" s="975" t="s">
        <v>326</v>
      </c>
    </row>
    <row r="50" spans="1:4" ht="33" customHeight="1" x14ac:dyDescent="0.2">
      <c r="A50" s="983">
        <v>31</v>
      </c>
      <c r="B50" s="1102" t="s">
        <v>223</v>
      </c>
      <c r="C50" s="1091" t="s">
        <v>224</v>
      </c>
      <c r="D50" s="975" t="s">
        <v>305</v>
      </c>
    </row>
    <row r="51" spans="1:4" ht="25.5" customHeight="1" x14ac:dyDescent="0.2">
      <c r="A51" s="983">
        <v>32</v>
      </c>
      <c r="B51" s="1102" t="s">
        <v>264</v>
      </c>
      <c r="C51" s="1091" t="s">
        <v>225</v>
      </c>
      <c r="D51" s="975" t="s">
        <v>306</v>
      </c>
    </row>
    <row r="52" spans="1:4" s="53" customFormat="1" ht="18" customHeight="1" x14ac:dyDescent="0.2">
      <c r="A52" s="983">
        <v>33</v>
      </c>
      <c r="B52" s="1102" t="s">
        <v>226</v>
      </c>
      <c r="C52" s="1091" t="s">
        <v>227</v>
      </c>
      <c r="D52" s="975" t="s">
        <v>307</v>
      </c>
    </row>
    <row r="53" spans="1:4" s="53" customFormat="1" ht="24.75" customHeight="1" x14ac:dyDescent="0.2">
      <c r="A53" s="983">
        <v>34</v>
      </c>
      <c r="B53" s="1102" t="s">
        <v>228</v>
      </c>
      <c r="C53" s="1091" t="s">
        <v>229</v>
      </c>
      <c r="D53" s="975" t="s">
        <v>308</v>
      </c>
    </row>
    <row r="54" spans="1:4" s="53" customFormat="1" ht="25.5" x14ac:dyDescent="0.2">
      <c r="A54" s="983">
        <v>35</v>
      </c>
      <c r="B54" s="1102" t="s">
        <v>265</v>
      </c>
      <c r="C54" s="1091" t="s">
        <v>230</v>
      </c>
      <c r="D54" s="975" t="s">
        <v>309</v>
      </c>
    </row>
    <row r="55" spans="1:4" s="53" customFormat="1" ht="25.5" x14ac:dyDescent="0.2">
      <c r="A55" s="983">
        <v>36</v>
      </c>
      <c r="B55" s="1102" t="s">
        <v>266</v>
      </c>
      <c r="C55" s="1091" t="s">
        <v>231</v>
      </c>
      <c r="D55" s="975" t="s">
        <v>310</v>
      </c>
    </row>
    <row r="56" spans="1:4" s="53" customFormat="1" ht="20.25" customHeight="1" x14ac:dyDescent="0.2">
      <c r="A56" s="983">
        <v>37</v>
      </c>
      <c r="B56" s="1102" t="s">
        <v>232</v>
      </c>
      <c r="C56" s="1091" t="s">
        <v>233</v>
      </c>
      <c r="D56" s="975" t="s">
        <v>311</v>
      </c>
    </row>
    <row r="57" spans="1:4" s="53" customFormat="1" ht="20.25" customHeight="1" x14ac:dyDescent="0.2">
      <c r="A57" s="983">
        <v>38</v>
      </c>
      <c r="B57" s="1102" t="s">
        <v>87</v>
      </c>
      <c r="C57" s="1091" t="s">
        <v>220</v>
      </c>
      <c r="D57" s="975" t="s">
        <v>312</v>
      </c>
    </row>
    <row r="58" spans="1:4" s="53" customFormat="1" ht="54.75" customHeight="1" x14ac:dyDescent="0.2">
      <c r="A58" s="983">
        <v>39</v>
      </c>
      <c r="B58" s="1102" t="s">
        <v>232</v>
      </c>
      <c r="C58" s="1091" t="s">
        <v>234</v>
      </c>
      <c r="D58" s="975" t="s">
        <v>313</v>
      </c>
    </row>
    <row r="59" spans="1:4" s="53" customFormat="1" ht="25.5" x14ac:dyDescent="0.2">
      <c r="A59" s="983">
        <v>40</v>
      </c>
      <c r="B59" s="1102" t="s">
        <v>267</v>
      </c>
      <c r="C59" s="1091" t="s">
        <v>235</v>
      </c>
      <c r="D59" s="975" t="s">
        <v>314</v>
      </c>
    </row>
    <row r="60" spans="1:4" s="53" customFormat="1" x14ac:dyDescent="0.2">
      <c r="A60" s="983">
        <v>41</v>
      </c>
      <c r="B60" s="1102" t="s">
        <v>267</v>
      </c>
      <c r="C60" s="1091" t="s">
        <v>236</v>
      </c>
      <c r="D60" s="975" t="s">
        <v>315</v>
      </c>
    </row>
    <row r="61" spans="1:4" s="53" customFormat="1" ht="25.5" x14ac:dyDescent="0.2">
      <c r="A61" s="983">
        <v>42</v>
      </c>
      <c r="B61" s="1102" t="s">
        <v>267</v>
      </c>
      <c r="C61" s="1091" t="s">
        <v>237</v>
      </c>
      <c r="D61" s="975" t="s">
        <v>316</v>
      </c>
    </row>
    <row r="62" spans="1:4" s="53" customFormat="1" ht="42.75" customHeight="1" x14ac:dyDescent="0.2">
      <c r="A62" s="983">
        <v>43</v>
      </c>
      <c r="B62" s="1102" t="s">
        <v>268</v>
      </c>
      <c r="C62" s="1091" t="s">
        <v>222</v>
      </c>
      <c r="D62" s="975" t="s">
        <v>317</v>
      </c>
    </row>
    <row r="63" spans="1:4" s="53" customFormat="1" ht="25.5" x14ac:dyDescent="0.2">
      <c r="A63" s="983">
        <v>44</v>
      </c>
      <c r="B63" s="1099" t="s">
        <v>238</v>
      </c>
      <c r="C63" s="1091" t="s">
        <v>239</v>
      </c>
      <c r="D63" s="975" t="s">
        <v>318</v>
      </c>
    </row>
    <row r="64" spans="1:4" s="53" customFormat="1" ht="30" customHeight="1" x14ac:dyDescent="0.2">
      <c r="A64" s="983">
        <v>45</v>
      </c>
      <c r="B64" s="1103" t="s">
        <v>257</v>
      </c>
      <c r="C64" s="1091" t="s">
        <v>221</v>
      </c>
      <c r="D64" s="975" t="s">
        <v>319</v>
      </c>
    </row>
    <row r="65" spans="1:4" s="53" customFormat="1" ht="18.75" customHeight="1" x14ac:dyDescent="0.2">
      <c r="A65" s="983">
        <v>46</v>
      </c>
      <c r="B65" s="1102" t="s">
        <v>216</v>
      </c>
      <c r="C65" s="1091" t="s">
        <v>191</v>
      </c>
      <c r="D65" s="975" t="s">
        <v>320</v>
      </c>
    </row>
    <row r="66" spans="1:4" s="53" customFormat="1" ht="19.5" customHeight="1" x14ac:dyDescent="0.2">
      <c r="A66" s="983">
        <v>47</v>
      </c>
      <c r="B66" s="1102" t="s">
        <v>216</v>
      </c>
      <c r="C66" s="1091" t="s">
        <v>217</v>
      </c>
      <c r="D66" s="975" t="s">
        <v>321</v>
      </c>
    </row>
    <row r="67" spans="1:4" s="53" customFormat="1" ht="38.25" x14ac:dyDescent="0.2">
      <c r="A67" s="983">
        <v>48</v>
      </c>
      <c r="B67" s="1102" t="s">
        <v>216</v>
      </c>
      <c r="C67" s="1091" t="s">
        <v>258</v>
      </c>
      <c r="D67" s="975" t="s">
        <v>322</v>
      </c>
    </row>
    <row r="68" spans="1:4" s="53" customFormat="1" ht="25.5" x14ac:dyDescent="0.2">
      <c r="A68" s="983">
        <v>49</v>
      </c>
      <c r="B68" s="1102" t="s">
        <v>216</v>
      </c>
      <c r="C68" s="1091" t="s">
        <v>218</v>
      </c>
      <c r="D68" s="975" t="s">
        <v>323</v>
      </c>
    </row>
    <row r="69" spans="1:4" s="53" customFormat="1" ht="26.25" thickBot="1" x14ac:dyDescent="0.25">
      <c r="A69" s="984">
        <v>50</v>
      </c>
      <c r="B69" s="1104" t="s">
        <v>241</v>
      </c>
      <c r="C69" s="1092" t="s">
        <v>219</v>
      </c>
      <c r="D69" s="985" t="s">
        <v>324</v>
      </c>
    </row>
    <row r="70" spans="1:4" s="53" customFormat="1" ht="18" hidden="1" customHeight="1" x14ac:dyDescent="0.2">
      <c r="A70" s="973">
        <v>66</v>
      </c>
      <c r="B70" s="1105" t="s">
        <v>266</v>
      </c>
      <c r="C70" s="1093" t="s">
        <v>230</v>
      </c>
      <c r="D70" s="971" t="s">
        <v>327</v>
      </c>
    </row>
    <row r="71" spans="1:4" s="53" customFormat="1" ht="13.5" hidden="1" customHeight="1" thickBot="1" x14ac:dyDescent="0.25">
      <c r="A71" s="969">
        <v>67</v>
      </c>
      <c r="B71" s="1106" t="s">
        <v>6</v>
      </c>
      <c r="C71" s="1094" t="s">
        <v>240</v>
      </c>
      <c r="D71" s="971" t="s">
        <v>328</v>
      </c>
    </row>
    <row r="72" spans="1:4" s="53" customFormat="1" ht="13.5" thickTop="1" x14ac:dyDescent="0.2">
      <c r="A72" s="103"/>
      <c r="B72" s="1107"/>
      <c r="C72" s="103"/>
    </row>
    <row r="73" spans="1:4" s="53" customFormat="1" x14ac:dyDescent="0.2">
      <c r="A73" s="103"/>
      <c r="B73" s="1107"/>
      <c r="C73" s="103"/>
    </row>
    <row r="74" spans="1:4" s="53" customFormat="1" x14ac:dyDescent="0.2">
      <c r="A74" s="103"/>
      <c r="B74" s="1107"/>
      <c r="C74" s="103"/>
    </row>
    <row r="75" spans="1:4" s="53" customFormat="1" x14ac:dyDescent="0.2">
      <c r="A75" s="103"/>
      <c r="B75" s="1107"/>
      <c r="C75" s="103"/>
    </row>
    <row r="76" spans="1:4" s="53" customFormat="1" x14ac:dyDescent="0.2">
      <c r="A76" s="103"/>
      <c r="B76" s="1107"/>
      <c r="C76" s="103"/>
    </row>
    <row r="77" spans="1:4" s="53" customFormat="1" x14ac:dyDescent="0.2">
      <c r="A77" s="103"/>
      <c r="B77" s="1107"/>
      <c r="C77" s="103"/>
    </row>
    <row r="78" spans="1:4" s="53" customFormat="1" x14ac:dyDescent="0.2">
      <c r="A78" s="103"/>
      <c r="B78" s="1107"/>
      <c r="C78" s="103"/>
    </row>
    <row r="79" spans="1:4" s="53" customFormat="1" x14ac:dyDescent="0.2">
      <c r="A79" s="103"/>
      <c r="B79" s="1107"/>
      <c r="C79" s="103"/>
    </row>
    <row r="80" spans="1:4" s="53" customFormat="1" x14ac:dyDescent="0.2">
      <c r="A80" s="103"/>
      <c r="B80" s="1107"/>
      <c r="C80" s="103"/>
    </row>
    <row r="81" spans="1:4" s="53" customFormat="1" x14ac:dyDescent="0.2">
      <c r="A81" s="103"/>
      <c r="B81" s="1107"/>
      <c r="C81" s="103"/>
    </row>
    <row r="82" spans="1:4" s="53" customFormat="1" x14ac:dyDescent="0.2">
      <c r="A82" s="103"/>
      <c r="B82" s="1107"/>
      <c r="C82" s="103"/>
    </row>
    <row r="83" spans="1:4" s="53" customFormat="1" x14ac:dyDescent="0.2">
      <c r="A83" s="103"/>
      <c r="B83" s="1107"/>
      <c r="C83" s="103"/>
    </row>
    <row r="84" spans="1:4" s="53" customFormat="1" x14ac:dyDescent="0.2">
      <c r="A84" s="103"/>
      <c r="B84" s="1107"/>
      <c r="C84" s="103"/>
    </row>
    <row r="85" spans="1:4" s="53" customFormat="1" x14ac:dyDescent="0.2">
      <c r="A85" s="103"/>
      <c r="B85" s="1107"/>
      <c r="C85" s="103"/>
    </row>
    <row r="86" spans="1:4" s="53" customFormat="1" x14ac:dyDescent="0.2">
      <c r="A86" s="103"/>
      <c r="B86" s="1107"/>
      <c r="C86" s="103"/>
    </row>
    <row r="87" spans="1:4" s="53" customFormat="1" x14ac:dyDescent="0.2">
      <c r="A87" s="103"/>
      <c r="B87" s="1107"/>
      <c r="C87" s="103"/>
    </row>
    <row r="88" spans="1:4" s="53" customFormat="1" x14ac:dyDescent="0.2">
      <c r="A88" s="103"/>
      <c r="B88" s="1107"/>
      <c r="C88" s="103"/>
    </row>
    <row r="89" spans="1:4" s="53" customFormat="1" x14ac:dyDescent="0.2">
      <c r="A89" s="103"/>
      <c r="B89" s="1107"/>
      <c r="C89" s="103"/>
    </row>
    <row r="90" spans="1:4" s="53" customFormat="1" x14ac:dyDescent="0.2">
      <c r="A90" s="103"/>
      <c r="B90" s="1107"/>
      <c r="C90" s="103"/>
    </row>
    <row r="91" spans="1:4" s="53" customFormat="1" x14ac:dyDescent="0.2">
      <c r="A91" s="103"/>
      <c r="B91" s="1107"/>
      <c r="C91" s="103"/>
    </row>
    <row r="92" spans="1:4" s="53" customFormat="1" x14ac:dyDescent="0.2">
      <c r="A92" s="103"/>
      <c r="B92" s="1107"/>
      <c r="C92" s="103"/>
    </row>
    <row r="93" spans="1:4" s="53" customFormat="1" x14ac:dyDescent="0.2">
      <c r="A93" s="103"/>
      <c r="B93" s="1107"/>
      <c r="C93" s="103"/>
    </row>
    <row r="94" spans="1:4" x14ac:dyDescent="0.2">
      <c r="D94" s="19"/>
    </row>
    <row r="95" spans="1:4" x14ac:dyDescent="0.2">
      <c r="D95" s="19"/>
    </row>
    <row r="96" spans="1:4" x14ac:dyDescent="0.2">
      <c r="D96" s="19"/>
    </row>
    <row r="97" spans="4:4" x14ac:dyDescent="0.2">
      <c r="D97" s="19"/>
    </row>
    <row r="98" spans="4:4" x14ac:dyDescent="0.2">
      <c r="D98" s="19"/>
    </row>
    <row r="99" spans="4:4" x14ac:dyDescent="0.2">
      <c r="D99" s="19"/>
    </row>
    <row r="100" spans="4:4" x14ac:dyDescent="0.2">
      <c r="D100" s="19"/>
    </row>
    <row r="101" spans="4:4" x14ac:dyDescent="0.2">
      <c r="D101" s="19"/>
    </row>
    <row r="102" spans="4:4" x14ac:dyDescent="0.2">
      <c r="D102" s="19"/>
    </row>
    <row r="103" spans="4:4" x14ac:dyDescent="0.2">
      <c r="D103" s="19"/>
    </row>
    <row r="104" spans="4:4" x14ac:dyDescent="0.2">
      <c r="D104" s="19"/>
    </row>
    <row r="105" spans="4:4" x14ac:dyDescent="0.2">
      <c r="D105" s="19"/>
    </row>
    <row r="106" spans="4:4" x14ac:dyDescent="0.2">
      <c r="D106" s="19"/>
    </row>
    <row r="107" spans="4:4" x14ac:dyDescent="0.2">
      <c r="D107" s="19"/>
    </row>
    <row r="108" spans="4:4" x14ac:dyDescent="0.2">
      <c r="D108" s="19"/>
    </row>
    <row r="109" spans="4:4" x14ac:dyDescent="0.2">
      <c r="D109" s="19"/>
    </row>
    <row r="110" spans="4:4" x14ac:dyDescent="0.2">
      <c r="D110" s="19"/>
    </row>
    <row r="111" spans="4:4" x14ac:dyDescent="0.2">
      <c r="D111" s="19"/>
    </row>
    <row r="112" spans="4:4" x14ac:dyDescent="0.2">
      <c r="D112" s="19"/>
    </row>
    <row r="113" spans="4:4" x14ac:dyDescent="0.2">
      <c r="D113" s="19"/>
    </row>
    <row r="114" spans="4:4" x14ac:dyDescent="0.2">
      <c r="D114" s="19"/>
    </row>
  </sheetData>
  <sortState ref="A3:D91">
    <sortCondition ref="A3:A91"/>
  </sortState>
  <mergeCells count="5">
    <mergeCell ref="D2:D3"/>
    <mergeCell ref="B1:C1"/>
    <mergeCell ref="B2:B3"/>
    <mergeCell ref="C2:C3"/>
    <mergeCell ref="A2:A3"/>
  </mergeCells>
  <pageMargins left="0.15748031496062992" right="0.27559055118110237" top="0.15748031496062992" bottom="0.23622047244094491" header="0.31496062992125984" footer="0.31496062992125984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isplate25.12 </vt:lpstr>
      <vt:lpstr>isplate21.12 </vt:lpstr>
      <vt:lpstr>isplate20.12 </vt:lpstr>
      <vt:lpstr>isplate19.12</vt:lpstr>
      <vt:lpstr>sredstva 15.11</vt:lpstr>
      <vt:lpstr>ZBIR</vt:lpstr>
      <vt:lpstr>sredstva 25.11 </vt:lpstr>
      <vt:lpstr>stvarne isplate stanje 27.11.</vt:lpstr>
      <vt:lpstr>2013</vt:lpstr>
      <vt:lpstr>'2013'!Print_Area</vt:lpstr>
      <vt:lpstr>isplate19.12!Print_Area</vt:lpstr>
      <vt:lpstr>'isplate20.12 '!Print_Area</vt:lpstr>
      <vt:lpstr>'isplate21.12 '!Print_Area</vt:lpstr>
      <vt:lpstr>'isplate25.12 '!Print_Area</vt:lpstr>
      <vt:lpstr>'sredstva 15.11'!Print_Area</vt:lpstr>
      <vt:lpstr>'sredstva 25.11 '!Print_Area</vt:lpstr>
      <vt:lpstr>'stvarne isplate stanje 27.11.'!Print_Area</vt:lpstr>
      <vt:lpstr>ZBIR!Print_Area</vt:lpstr>
      <vt:lpstr>'2013'!Print_Titles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Verica Nadjalin</cp:lastModifiedBy>
  <cp:lastPrinted>2014-02-05T09:12:47Z</cp:lastPrinted>
  <dcterms:created xsi:type="dcterms:W3CDTF">2012-12-05T12:27:52Z</dcterms:created>
  <dcterms:modified xsi:type="dcterms:W3CDTF">2016-09-08T14:07:42Z</dcterms:modified>
</cp:coreProperties>
</file>