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840" yWindow="870" windowWidth="18315" windowHeight="9975"/>
  </bookViews>
  <sheets>
    <sheet name="Tab V" sheetId="2" r:id="rId1"/>
  </sheets>
  <definedNames>
    <definedName name="_xlnm.Print_Area" localSheetId="0">'Tab V'!$A$1:$N$62</definedName>
    <definedName name="евро" localSheetId="0">#REF!</definedName>
    <definedName name="евро">#REF!</definedName>
  </definedNames>
  <calcPr calcId="144525" fullPrecision="0"/>
</workbook>
</file>

<file path=xl/calcChain.xml><?xml version="1.0" encoding="utf-8"?>
<calcChain xmlns="http://schemas.openxmlformats.org/spreadsheetml/2006/main">
  <c r="J61" i="2" l="1"/>
  <c r="J60" i="2"/>
  <c r="M60" i="2" s="1"/>
  <c r="J59" i="2"/>
  <c r="J58" i="2"/>
  <c r="J57" i="2"/>
  <c r="H56" i="2"/>
  <c r="F56" i="2"/>
  <c r="D56" i="2"/>
  <c r="C56" i="2"/>
  <c r="H55" i="2"/>
  <c r="F55" i="2"/>
  <c r="D55" i="2"/>
  <c r="C55" i="2"/>
  <c r="J54" i="2"/>
  <c r="J48" i="2"/>
  <c r="J53" i="2"/>
  <c r="J52" i="2"/>
  <c r="J49" i="2"/>
  <c r="J50" i="2"/>
  <c r="J43" i="2"/>
  <c r="J44" i="2"/>
  <c r="J46" i="2"/>
  <c r="J42" i="2"/>
  <c r="J47" i="2"/>
  <c r="J51" i="2"/>
  <c r="J45" i="2"/>
  <c r="J41" i="2"/>
  <c r="J40" i="2"/>
  <c r="J37" i="2"/>
  <c r="J38" i="2"/>
  <c r="J39" i="2"/>
  <c r="H36" i="2"/>
  <c r="F36" i="2"/>
  <c r="D36" i="2"/>
  <c r="C36" i="2"/>
  <c r="J35" i="2"/>
  <c r="H34" i="2"/>
  <c r="F34" i="2"/>
  <c r="D34" i="2"/>
  <c r="C34" i="2"/>
  <c r="J22" i="2"/>
  <c r="J15" i="2"/>
  <c r="J31" i="2"/>
  <c r="J32" i="2"/>
  <c r="J33" i="2"/>
  <c r="J25" i="2"/>
  <c r="J26" i="2"/>
  <c r="J23" i="2"/>
  <c r="J30" i="2"/>
  <c r="J29" i="2"/>
  <c r="J27" i="2"/>
  <c r="J19" i="2"/>
  <c r="J28" i="2"/>
  <c r="J20" i="2"/>
  <c r="J24" i="2"/>
  <c r="J12" i="2"/>
  <c r="J18" i="2"/>
  <c r="J9" i="2"/>
  <c r="J13" i="2"/>
  <c r="L13" i="2" s="1"/>
  <c r="J14" i="2"/>
  <c r="J21" i="2"/>
  <c r="L21" i="2" s="1"/>
  <c r="J16" i="2"/>
  <c r="J10" i="2"/>
  <c r="L10" i="2" s="1"/>
  <c r="J8" i="2"/>
  <c r="J17" i="2"/>
  <c r="L17" i="2" s="1"/>
  <c r="J7" i="2"/>
  <c r="J11" i="2"/>
  <c r="L11" i="2" s="1"/>
  <c r="H6" i="2"/>
  <c r="H62" i="2" s="1"/>
  <c r="F6" i="2"/>
  <c r="F62" i="2" s="1"/>
  <c r="G13" i="2" s="1"/>
  <c r="D6" i="2"/>
  <c r="D62" i="2" s="1"/>
  <c r="E9" i="2" s="1"/>
  <c r="C6" i="2"/>
  <c r="C62" i="2" s="1"/>
  <c r="J6" i="2" l="1"/>
  <c r="J56" i="2"/>
  <c r="J55" i="2" s="1"/>
  <c r="M20" i="2"/>
  <c r="M26" i="2"/>
  <c r="M8" i="2"/>
  <c r="M16" i="2"/>
  <c r="M14" i="2"/>
  <c r="M9" i="2"/>
  <c r="M59" i="2"/>
  <c r="E31" i="2"/>
  <c r="J36" i="2"/>
  <c r="M40" i="2"/>
  <c r="M41" i="2"/>
  <c r="M45" i="2"/>
  <c r="M51" i="2"/>
  <c r="M47" i="2"/>
  <c r="M42" i="2"/>
  <c r="M46" i="2"/>
  <c r="M44" i="2"/>
  <c r="M43" i="2"/>
  <c r="M50" i="2"/>
  <c r="M48" i="2"/>
  <c r="M7" i="2"/>
  <c r="M12" i="2"/>
  <c r="M19" i="2"/>
  <c r="M30" i="2"/>
  <c r="M33" i="2"/>
  <c r="M31" i="2"/>
  <c r="M15" i="2"/>
  <c r="E11" i="2"/>
  <c r="E7" i="2"/>
  <c r="G17" i="2"/>
  <c r="E8" i="2"/>
  <c r="G10" i="2"/>
  <c r="E16" i="2"/>
  <c r="G21" i="2"/>
  <c r="E14" i="2"/>
  <c r="E60" i="2"/>
  <c r="E50" i="2"/>
  <c r="E43" i="2"/>
  <c r="E44" i="2"/>
  <c r="E46" i="2"/>
  <c r="E59" i="2"/>
  <c r="E58" i="2"/>
  <c r="E57" i="2"/>
  <c r="E48" i="2"/>
  <c r="E53" i="2"/>
  <c r="E52" i="2"/>
  <c r="E47" i="2"/>
  <c r="E45" i="2"/>
  <c r="E40" i="2"/>
  <c r="E22" i="2"/>
  <c r="E15" i="2"/>
  <c r="E33" i="2"/>
  <c r="E26" i="2"/>
  <c r="E30" i="2"/>
  <c r="E19" i="2"/>
  <c r="E20" i="2"/>
  <c r="E12" i="2"/>
  <c r="E42" i="2"/>
  <c r="E51" i="2"/>
  <c r="E41" i="2"/>
  <c r="E37" i="2"/>
  <c r="E38" i="2"/>
  <c r="E39" i="2"/>
  <c r="E35" i="2"/>
  <c r="E32" i="2"/>
  <c r="E25" i="2"/>
  <c r="E23" i="2"/>
  <c r="E29" i="2"/>
  <c r="E27" i="2"/>
  <c r="E28" i="2"/>
  <c r="E24" i="2"/>
  <c r="E18" i="2"/>
  <c r="E13" i="2"/>
  <c r="E21" i="2"/>
  <c r="E10" i="2"/>
  <c r="E17" i="2"/>
  <c r="G61" i="2"/>
  <c r="G58" i="2"/>
  <c r="G57" i="2"/>
  <c r="G54" i="2"/>
  <c r="G53" i="2"/>
  <c r="G52" i="2"/>
  <c r="G49" i="2"/>
  <c r="G60" i="2"/>
  <c r="G50" i="2"/>
  <c r="G43" i="2"/>
  <c r="G44" i="2"/>
  <c r="G46" i="2"/>
  <c r="G42" i="2"/>
  <c r="G47" i="2"/>
  <c r="G51" i="2"/>
  <c r="G45" i="2"/>
  <c r="G41" i="2"/>
  <c r="G40" i="2"/>
  <c r="G37" i="2"/>
  <c r="G38" i="2"/>
  <c r="G39" i="2"/>
  <c r="G35" i="2"/>
  <c r="G32" i="2"/>
  <c r="G25" i="2"/>
  <c r="G23" i="2"/>
  <c r="G29" i="2"/>
  <c r="G27" i="2"/>
  <c r="G28" i="2"/>
  <c r="G24" i="2"/>
  <c r="G18" i="2"/>
  <c r="G15" i="2"/>
  <c r="G31" i="2"/>
  <c r="G33" i="2"/>
  <c r="G26" i="2"/>
  <c r="G30" i="2"/>
  <c r="G19" i="2"/>
  <c r="G20" i="2"/>
  <c r="G12" i="2"/>
  <c r="G9" i="2"/>
  <c r="G14" i="2"/>
  <c r="G16" i="2"/>
  <c r="G8" i="2"/>
  <c r="G7" i="2"/>
  <c r="I59" i="2"/>
  <c r="I48" i="2"/>
  <c r="I50" i="2"/>
  <c r="I43" i="2"/>
  <c r="I44" i="2"/>
  <c r="I46" i="2"/>
  <c r="I61" i="2"/>
  <c r="I58" i="2"/>
  <c r="I57" i="2"/>
  <c r="I54" i="2"/>
  <c r="I53" i="2"/>
  <c r="I52" i="2"/>
  <c r="I49" i="2"/>
  <c r="I42" i="2"/>
  <c r="I51" i="2"/>
  <c r="I41" i="2"/>
  <c r="I15" i="2"/>
  <c r="I31" i="2"/>
  <c r="I33" i="2"/>
  <c r="I26" i="2"/>
  <c r="I30" i="2"/>
  <c r="I19" i="2"/>
  <c r="I20" i="2"/>
  <c r="I12" i="2"/>
  <c r="I47" i="2"/>
  <c r="I45" i="2"/>
  <c r="I40" i="2"/>
  <c r="I37" i="2"/>
  <c r="I38" i="2"/>
  <c r="I39" i="2"/>
  <c r="I35" i="2"/>
  <c r="I22" i="2"/>
  <c r="I32" i="2"/>
  <c r="I25" i="2"/>
  <c r="I23" i="2"/>
  <c r="I29" i="2"/>
  <c r="I27" i="2"/>
  <c r="I28" i="2"/>
  <c r="I24" i="2"/>
  <c r="I18" i="2"/>
  <c r="I13" i="2"/>
  <c r="I21" i="2"/>
  <c r="I10" i="2"/>
  <c r="I17" i="2"/>
  <c r="I11" i="2"/>
  <c r="M6" i="2"/>
  <c r="L6" i="2"/>
  <c r="M11" i="2"/>
  <c r="I7" i="2"/>
  <c r="M17" i="2"/>
  <c r="I8" i="2"/>
  <c r="M10" i="2"/>
  <c r="I16" i="2"/>
  <c r="M21" i="2"/>
  <c r="I14" i="2"/>
  <c r="M13" i="2"/>
  <c r="I9" i="2"/>
  <c r="L7" i="2"/>
  <c r="L8" i="2"/>
  <c r="L16" i="2"/>
  <c r="L14" i="2"/>
  <c r="L9" i="2"/>
  <c r="M18" i="2"/>
  <c r="L12" i="2"/>
  <c r="M24" i="2"/>
  <c r="L20" i="2"/>
  <c r="M28" i="2"/>
  <c r="L19" i="2"/>
  <c r="M27" i="2"/>
  <c r="M29" i="2"/>
  <c r="L30" i="2"/>
  <c r="M23" i="2"/>
  <c r="L26" i="2"/>
  <c r="M25" i="2"/>
  <c r="L33" i="2"/>
  <c r="M32" i="2"/>
  <c r="L31" i="2"/>
  <c r="L15" i="2"/>
  <c r="M22" i="2"/>
  <c r="M35" i="2"/>
  <c r="M36" i="2"/>
  <c r="M39" i="2"/>
  <c r="M38" i="2"/>
  <c r="M37" i="2"/>
  <c r="L18" i="2"/>
  <c r="L24" i="2"/>
  <c r="L28" i="2"/>
  <c r="L27" i="2"/>
  <c r="L29" i="2"/>
  <c r="L23" i="2"/>
  <c r="L25" i="2"/>
  <c r="L32" i="2"/>
  <c r="L22" i="2"/>
  <c r="L35" i="2"/>
  <c r="L36" i="2"/>
  <c r="L39" i="2"/>
  <c r="L38" i="2"/>
  <c r="L37" i="2"/>
  <c r="L40" i="2"/>
  <c r="L41" i="2"/>
  <c r="L45" i="2"/>
  <c r="L51" i="2"/>
  <c r="L47" i="2"/>
  <c r="L42" i="2"/>
  <c r="L46" i="2"/>
  <c r="L44" i="2"/>
  <c r="L43" i="2"/>
  <c r="L50" i="2"/>
  <c r="M49" i="2"/>
  <c r="M52" i="2"/>
  <c r="M53" i="2"/>
  <c r="L48" i="2"/>
  <c r="M54" i="2"/>
  <c r="M55" i="2"/>
  <c r="M56" i="2"/>
  <c r="M57" i="2"/>
  <c r="M58" i="2"/>
  <c r="L59" i="2"/>
  <c r="L60" i="2"/>
  <c r="M61" i="2"/>
  <c r="L49" i="2"/>
  <c r="L52" i="2"/>
  <c r="L53" i="2"/>
  <c r="L54" i="2"/>
  <c r="L55" i="2"/>
  <c r="L56" i="2"/>
  <c r="L57" i="2"/>
  <c r="L58" i="2"/>
  <c r="L61" i="2"/>
  <c r="G6" i="2" l="1"/>
  <c r="I36" i="2"/>
  <c r="G56" i="2"/>
  <c r="E36" i="2"/>
  <c r="E56" i="2"/>
  <c r="E55" i="2" s="1"/>
  <c r="J34" i="2"/>
  <c r="I6" i="2"/>
  <c r="I34" i="2"/>
  <c r="I56" i="2"/>
  <c r="I55" i="2" s="1"/>
  <c r="G36" i="2"/>
  <c r="E34" i="2"/>
  <c r="E6" i="2"/>
  <c r="G34" i="2"/>
  <c r="G55" i="2"/>
  <c r="E62" i="2" l="1"/>
  <c r="M34" i="2"/>
  <c r="J62" i="2"/>
  <c r="L34" i="2"/>
  <c r="G62" i="2"/>
  <c r="I62" i="2"/>
  <c r="K24" i="2" l="1"/>
  <c r="K27" i="2"/>
  <c r="K23" i="2"/>
  <c r="K32" i="2"/>
  <c r="K22" i="2"/>
  <c r="K39" i="2"/>
  <c r="K38" i="2"/>
  <c r="K37" i="2"/>
  <c r="K54" i="2"/>
  <c r="K57" i="2"/>
  <c r="K58" i="2"/>
  <c r="K11" i="2"/>
  <c r="K17" i="2"/>
  <c r="K10" i="2"/>
  <c r="K21" i="2"/>
  <c r="K13" i="2"/>
  <c r="K18" i="2"/>
  <c r="K28" i="2"/>
  <c r="K29" i="2"/>
  <c r="K25" i="2"/>
  <c r="K35" i="2"/>
  <c r="K49" i="2"/>
  <c r="K52" i="2"/>
  <c r="K53" i="2"/>
  <c r="K61" i="2"/>
  <c r="L62" i="2"/>
  <c r="K48" i="2"/>
  <c r="K43" i="2"/>
  <c r="K46" i="2"/>
  <c r="K42" i="2"/>
  <c r="K41" i="2"/>
  <c r="K31" i="2"/>
  <c r="K26" i="2"/>
  <c r="K20" i="2"/>
  <c r="K47" i="2"/>
  <c r="K40" i="2"/>
  <c r="K14" i="2"/>
  <c r="K8" i="2"/>
  <c r="K59" i="2"/>
  <c r="K56" i="2" s="1"/>
  <c r="K55" i="2" s="1"/>
  <c r="K50" i="2"/>
  <c r="K44" i="2"/>
  <c r="M62" i="2"/>
  <c r="K51" i="2"/>
  <c r="K15" i="2"/>
  <c r="K33" i="2"/>
  <c r="K30" i="2"/>
  <c r="K19" i="2"/>
  <c r="K12" i="2"/>
  <c r="K45" i="2"/>
  <c r="K9" i="2"/>
  <c r="K16" i="2"/>
  <c r="K7" i="2"/>
  <c r="K36" i="2" l="1"/>
  <c r="K34" i="2" s="1"/>
  <c r="K6" i="2"/>
  <c r="K62" i="2" l="1"/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</calcChain>
</file>

<file path=xl/sharedStrings.xml><?xml version="1.0" encoding="utf-8"?>
<sst xmlns="http://schemas.openxmlformats.org/spreadsheetml/2006/main" count="85" uniqueCount="82">
  <si>
    <t>ОСТВАРЕНИ ТЕКУЋИ ПРИХОДИ БУЏЕТА ОПШТИНА И ГРАДОВА АП ВОЈВОДИНЕ У ПЕРИОДУ  2013. И 2014. ГОДИНЕ</t>
  </si>
  <si>
    <t>Табела V</t>
  </si>
  <si>
    <t>у хиљадама динара</t>
  </si>
  <si>
    <t>П Р И Х О Д И  И  П Р И М А Њ А
Б У Џ Е Т А    Г Р А Д О В А</t>
  </si>
  <si>
    <t>Номинални раст/пад
(9-2)</t>
  </si>
  <si>
    <t>Стопа номиналног раста/пада
(9:2)-100%</t>
  </si>
  <si>
    <t>ОПШТИНЕ</t>
  </si>
  <si>
    <t>%
учешћа</t>
  </si>
  <si>
    <t>УКУПНО ГРАДОВИ</t>
  </si>
  <si>
    <t>ГРАД 
НОВИ САД</t>
  </si>
  <si>
    <t>УКУПНО 
ЈЛС
(3 + 5)</t>
  </si>
  <si>
    <t>I</t>
  </si>
  <si>
    <r>
      <t xml:space="preserve">ИЗВОРНИ ПРИХОДИ </t>
    </r>
    <r>
      <rPr>
        <sz val="7"/>
        <rFont val="Arial"/>
        <family val="2"/>
      </rPr>
      <t>(од 1 до 28)</t>
    </r>
  </si>
  <si>
    <t>Самодоприноси</t>
  </si>
  <si>
    <t>Порез на имовину "у статици"</t>
  </si>
  <si>
    <t>Накнада за коришћење грађевинског земљишта</t>
  </si>
  <si>
    <t>Накнада за уређивање грађевинског земљишта</t>
  </si>
  <si>
    <t>Приходи од давања у закуп, односно на коришћење непокретности</t>
  </si>
  <si>
    <t>Приходи од закупнине за грађевинско земљиште</t>
  </si>
  <si>
    <t>Остале комуналне таксе</t>
  </si>
  <si>
    <t>Комуналнa такса за држање моторних, друмских и прикључних возила, осим пољопривредних возила и машина</t>
  </si>
  <si>
    <t>Комунална такса за истицање фирме</t>
  </si>
  <si>
    <t>Посебна накнада за заштиту и унапређење
животне средине</t>
  </si>
  <si>
    <t>Приходи од новчаних казни</t>
  </si>
  <si>
    <t>Приходи од камата</t>
  </si>
  <si>
    <t>Административне таксе</t>
  </si>
  <si>
    <t>Приходи органа</t>
  </si>
  <si>
    <t>Добровољни трансфери од физичких и правних лица</t>
  </si>
  <si>
    <t xml:space="preserve">Комунална такса за коришћење простора на јавним површинама </t>
  </si>
  <si>
    <t>Боравишна такса</t>
  </si>
  <si>
    <t>Накнада за употребу општинских путева</t>
  </si>
  <si>
    <t>Концесиона накнада за обављање комуналне 
делатности</t>
  </si>
  <si>
    <t xml:space="preserve">Приходи од продаје добара и услуга од стране тржишних организација </t>
  </si>
  <si>
    <t>Накнада по основу конверзије права коришћења у право својине у корист нивоа градова</t>
  </si>
  <si>
    <t>Комунална такса за коришћење рекламних паноа</t>
  </si>
  <si>
    <t>Дивиденде буџета градова</t>
  </si>
  <si>
    <t>Трошкови пореског и прекршајног поступка изворних јавних прихода општина и градова</t>
  </si>
  <si>
    <t>Трошкови принудне наплате изворних јавних прихода општина и градова</t>
  </si>
  <si>
    <t>Мешовити и неодређени приходи</t>
  </si>
  <si>
    <t>Донације</t>
  </si>
  <si>
    <t>II</t>
  </si>
  <si>
    <t>УСТУПЉЕНИ ПРИХОДИ (А+Б)</t>
  </si>
  <si>
    <t>А</t>
  </si>
  <si>
    <t>Порез на зараде</t>
  </si>
  <si>
    <t>Б</t>
  </si>
  <si>
    <r>
      <t xml:space="preserve">Остали уступљени приходи </t>
    </r>
    <r>
      <rPr>
        <sz val="7"/>
        <rFont val="Arial"/>
        <family val="2"/>
      </rPr>
      <t>(oд 1 до 20)</t>
    </r>
  </si>
  <si>
    <t>Порез на друге приходе</t>
  </si>
  <si>
    <t>Порез на пренос апсолутних права</t>
  </si>
  <si>
    <t>Средства остварена од давања у закуп пољопривредног земљишта</t>
  </si>
  <si>
    <t>Порез на приходе од самoсталне делатности</t>
  </si>
  <si>
    <t>Накнада за коришћење минералних сировина и геотермалних ресурса</t>
  </si>
  <si>
    <t>Порез на приходе од непокретности</t>
  </si>
  <si>
    <t>Годишња накнада за друмска моторна возила, тракторе и прикључна возила</t>
  </si>
  <si>
    <t>Накнаде за загађивање животне средине</t>
  </si>
  <si>
    <t>Порез на наслеђе и поклон</t>
  </si>
  <si>
    <t>Накнада за промену намене обрадивог пољопривредног земљишта</t>
  </si>
  <si>
    <t>Порез на приходе од давања у закуп покретних 
ствари</t>
  </si>
  <si>
    <t>Порез на приходе професионалних спортиста и стручњака</t>
  </si>
  <si>
    <t>Порез на фонд зарада</t>
  </si>
  <si>
    <t>Порез на приходе од осигурања лица</t>
  </si>
  <si>
    <t>Накнада за коришћење добара од општег интереса у производњи електричне енергије и производњи нафте и гаса</t>
  </si>
  <si>
    <t xml:space="preserve">Сливна водна накнада </t>
  </si>
  <si>
    <t>Накнадe за шуме</t>
  </si>
  <si>
    <t>Порез на приход од пољопривреде и шумарства</t>
  </si>
  <si>
    <t>III</t>
  </si>
  <si>
    <t>ТРАНСФЕРИ ОД ДРУГИХ НИВОА ВЛАСТИ</t>
  </si>
  <si>
    <t>1</t>
  </si>
  <si>
    <t>Трансфери од АП Војводине (од 1.1 до 1.3)</t>
  </si>
  <si>
    <t>1.1</t>
  </si>
  <si>
    <t>Ненаменски трансфер</t>
  </si>
  <si>
    <t>1.2</t>
  </si>
  <si>
    <t>Текући наменски трансфер од АП Војводине</t>
  </si>
  <si>
    <t>1.3</t>
  </si>
  <si>
    <t>Капитални наменски трансфер од АП Војводине</t>
  </si>
  <si>
    <t>2</t>
  </si>
  <si>
    <t>Трансфери од Републике Србије</t>
  </si>
  <si>
    <t>3</t>
  </si>
  <si>
    <t>Трансфери од градова у корист нивоа општина</t>
  </si>
  <si>
    <t>ТЕКУЋИ ПРИХОДИ ( I+II+III+IV )</t>
  </si>
  <si>
    <t>Укупно јединице локалне самоуправе
I-IX 2013.</t>
  </si>
  <si>
    <t>I- IX 2014.</t>
  </si>
  <si>
    <t>Стопа реалног раста/пада
(9:2)/102,1-100%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</si>
</sst>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b/>
      <i/>
      <sz val="7"/>
      <color indexed="8"/>
      <name val="Arial"/>
      <family val="2"/>
    </font>
    <font>
      <sz val="7"/>
      <name val="Arial"/>
      <family val="2"/>
    </font>
    <font>
      <b/>
      <u/>
      <sz val="7"/>
      <name val="Arial"/>
      <family val="2"/>
    </font>
    <font>
      <sz val="6"/>
      <name val="Arial"/>
      <family val="2"/>
    </font>
    <font>
      <sz val="8"/>
      <color indexed="8"/>
      <name val="Arial"/>
      <family val="2"/>
    </font>
    <font>
      <b/>
      <sz val="7"/>
      <name val="Arial"/>
      <family val="2"/>
      <charset val="238"/>
    </font>
    <font>
      <i/>
      <sz val="7"/>
      <name val="Arial"/>
      <family val="2"/>
    </font>
    <font>
      <i/>
      <sz val="10"/>
      <color indexed="8"/>
      <name val="Arial"/>
      <family val="2"/>
    </font>
    <font>
      <sz val="9"/>
      <color indexed="36"/>
      <name val="Arial Narrow"/>
      <family val="2"/>
    </font>
    <font>
      <sz val="8"/>
      <color indexed="36"/>
      <name val="Arial"/>
      <family val="2"/>
    </font>
    <font>
      <sz val="10"/>
      <color indexed="36"/>
      <name val="Arial"/>
      <family val="2"/>
    </font>
    <font>
      <u/>
      <sz val="8"/>
      <color indexed="36"/>
      <name val="Arial"/>
      <family val="2"/>
    </font>
    <font>
      <sz val="10"/>
      <color theme="1"/>
      <name val="Verdana"/>
      <family val="2"/>
      <charset val="238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2">
    <xf numFmtId="0" fontId="0" fillId="0" borderId="0"/>
    <xf numFmtId="0" fontId="2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7">
    <xf numFmtId="0" fontId="0" fillId="0" borderId="0" xfId="0"/>
    <xf numFmtId="0" fontId="4" fillId="0" borderId="0" xfId="1" applyFont="1"/>
    <xf numFmtId="0" fontId="6" fillId="0" borderId="1" xfId="2" applyFont="1" applyBorder="1" applyAlignment="1"/>
    <xf numFmtId="0" fontId="7" fillId="0" borderId="1" xfId="2" applyFont="1" applyBorder="1" applyAlignment="1"/>
    <xf numFmtId="0" fontId="8" fillId="0" borderId="1" xfId="1" applyFont="1" applyBorder="1" applyAlignment="1"/>
    <xf numFmtId="0" fontId="10" fillId="0" borderId="2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3" fontId="9" fillId="0" borderId="10" xfId="2" applyNumberFormat="1" applyFont="1" applyBorder="1" applyAlignment="1">
      <alignment horizontal="center" vertical="top"/>
    </xf>
    <xf numFmtId="0" fontId="9" fillId="0" borderId="3" xfId="2" applyFont="1" applyBorder="1" applyAlignment="1">
      <alignment horizontal="center"/>
    </xf>
    <xf numFmtId="0" fontId="9" fillId="0" borderId="11" xfId="2" applyFont="1" applyBorder="1" applyAlignment="1">
      <alignment horizontal="center"/>
    </xf>
    <xf numFmtId="0" fontId="9" fillId="0" borderId="12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 applyAlignment="1">
      <alignment horizontal="center"/>
    </xf>
    <xf numFmtId="49" fontId="7" fillId="0" borderId="10" xfId="2" applyNumberFormat="1" applyFont="1" applyBorder="1" applyAlignment="1">
      <alignment horizontal="center" vertical="top"/>
    </xf>
    <xf numFmtId="0" fontId="7" fillId="0" borderId="3" xfId="2" applyFont="1" applyFill="1" applyBorder="1" applyAlignment="1">
      <alignment horizontal="center" vertical="center"/>
    </xf>
    <xf numFmtId="3" fontId="7" fillId="0" borderId="11" xfId="2" applyNumberFormat="1" applyFont="1" applyBorder="1" applyAlignment="1">
      <alignment horizontal="right"/>
    </xf>
    <xf numFmtId="3" fontId="7" fillId="0" borderId="12" xfId="2" applyNumberFormat="1" applyFont="1" applyBorder="1" applyAlignment="1">
      <alignment horizontal="right"/>
    </xf>
    <xf numFmtId="10" fontId="7" fillId="0" borderId="10" xfId="2" applyNumberFormat="1" applyFont="1" applyBorder="1" applyAlignment="1">
      <alignment horizontal="right"/>
    </xf>
    <xf numFmtId="3" fontId="7" fillId="0" borderId="10" xfId="2" applyNumberFormat="1" applyFont="1" applyBorder="1" applyAlignment="1">
      <alignment horizontal="right"/>
    </xf>
    <xf numFmtId="10" fontId="7" fillId="0" borderId="13" xfId="2" applyNumberFormat="1" applyFont="1" applyBorder="1" applyAlignment="1">
      <alignment horizontal="right"/>
    </xf>
    <xf numFmtId="3" fontId="9" fillId="0" borderId="14" xfId="2" applyNumberFormat="1" applyFont="1" applyBorder="1" applyAlignment="1">
      <alignment horizontal="center"/>
    </xf>
    <xf numFmtId="0" fontId="9" fillId="0" borderId="15" xfId="2" applyNumberFormat="1" applyFont="1" applyFill="1" applyBorder="1" applyAlignment="1">
      <alignment vertical="top" wrapText="1"/>
    </xf>
    <xf numFmtId="3" fontId="9" fillId="0" borderId="16" xfId="2" applyNumberFormat="1" applyFont="1" applyFill="1" applyBorder="1" applyAlignment="1">
      <alignment horizontal="right"/>
    </xf>
    <xf numFmtId="3" fontId="9" fillId="0" borderId="17" xfId="2" applyNumberFormat="1" applyFont="1" applyFill="1" applyBorder="1" applyAlignment="1">
      <alignment horizontal="right"/>
    </xf>
    <xf numFmtId="10" fontId="9" fillId="0" borderId="14" xfId="2" applyNumberFormat="1" applyFont="1" applyBorder="1" applyAlignment="1">
      <alignment horizontal="right"/>
    </xf>
    <xf numFmtId="3" fontId="9" fillId="0" borderId="14" xfId="2" applyNumberFormat="1" applyFont="1" applyFill="1" applyBorder="1" applyAlignment="1">
      <alignment horizontal="right"/>
    </xf>
    <xf numFmtId="10" fontId="9" fillId="0" borderId="18" xfId="2" applyNumberFormat="1" applyFont="1" applyBorder="1" applyAlignment="1">
      <alignment horizontal="right"/>
    </xf>
    <xf numFmtId="0" fontId="9" fillId="0" borderId="19" xfId="2" applyNumberFormat="1" applyFont="1" applyFill="1" applyBorder="1" applyAlignment="1">
      <alignment horizontal="left" wrapText="1"/>
    </xf>
    <xf numFmtId="3" fontId="9" fillId="0" borderId="20" xfId="2" applyNumberFormat="1" applyFont="1" applyFill="1" applyBorder="1" applyAlignment="1">
      <alignment horizontal="right"/>
    </xf>
    <xf numFmtId="3" fontId="9" fillId="0" borderId="21" xfId="2" applyNumberFormat="1" applyFont="1" applyFill="1" applyBorder="1" applyAlignment="1">
      <alignment horizontal="right"/>
    </xf>
    <xf numFmtId="3" fontId="9" fillId="0" borderId="22" xfId="2" applyNumberFormat="1" applyFont="1" applyFill="1" applyBorder="1" applyAlignment="1">
      <alignment horizontal="right"/>
    </xf>
    <xf numFmtId="0" fontId="9" fillId="0" borderId="19" xfId="2" applyNumberFormat="1" applyFont="1" applyFill="1" applyBorder="1" applyAlignment="1">
      <alignment vertical="top" wrapText="1"/>
    </xf>
    <xf numFmtId="0" fontId="9" fillId="0" borderId="19" xfId="2" applyFont="1" applyFill="1" applyBorder="1" applyAlignment="1">
      <alignment horizontal="left" wrapText="1"/>
    </xf>
    <xf numFmtId="0" fontId="12" fillId="0" borderId="0" xfId="1" applyFont="1"/>
    <xf numFmtId="0" fontId="9" fillId="0" borderId="19" xfId="2" applyFont="1" applyFill="1" applyBorder="1" applyAlignment="1">
      <alignment horizontal="left"/>
    </xf>
    <xf numFmtId="3" fontId="9" fillId="0" borderId="20" xfId="2" applyNumberFormat="1" applyFont="1" applyBorder="1" applyAlignment="1">
      <alignment horizontal="right"/>
    </xf>
    <xf numFmtId="3" fontId="9" fillId="0" borderId="21" xfId="2" applyNumberFormat="1" applyFont="1" applyBorder="1" applyAlignment="1">
      <alignment horizontal="right"/>
    </xf>
    <xf numFmtId="3" fontId="9" fillId="0" borderId="22" xfId="2" applyNumberFormat="1" applyFont="1" applyBorder="1" applyAlignment="1">
      <alignment horizontal="right"/>
    </xf>
    <xf numFmtId="0" fontId="9" fillId="0" borderId="23" xfId="2" applyNumberFormat="1" applyFont="1" applyFill="1" applyBorder="1" applyAlignment="1">
      <alignment horizontal="left" wrapText="1"/>
    </xf>
    <xf numFmtId="0" fontId="7" fillId="0" borderId="3" xfId="2" applyFont="1" applyFill="1" applyBorder="1" applyAlignment="1">
      <alignment horizontal="center"/>
    </xf>
    <xf numFmtId="3" fontId="7" fillId="0" borderId="11" xfId="2" applyNumberFormat="1" applyFont="1" applyFill="1" applyBorder="1" applyAlignment="1">
      <alignment horizontal="right"/>
    </xf>
    <xf numFmtId="3" fontId="7" fillId="0" borderId="12" xfId="2" applyNumberFormat="1" applyFont="1" applyFill="1" applyBorder="1" applyAlignment="1">
      <alignment horizontal="right"/>
    </xf>
    <xf numFmtId="3" fontId="7" fillId="0" borderId="10" xfId="2" applyNumberFormat="1" applyFont="1" applyFill="1" applyBorder="1" applyAlignment="1">
      <alignment horizontal="right"/>
    </xf>
    <xf numFmtId="49" fontId="7" fillId="0" borderId="24" xfId="2" applyNumberFormat="1" applyFont="1" applyBorder="1" applyAlignment="1">
      <alignment horizontal="center" vertical="center"/>
    </xf>
    <xf numFmtId="0" fontId="7" fillId="0" borderId="25" xfId="2" applyFont="1" applyFill="1" applyBorder="1" applyAlignment="1">
      <alignment horizontal="left"/>
    </xf>
    <xf numFmtId="3" fontId="7" fillId="0" borderId="20" xfId="0" applyNumberFormat="1" applyFont="1" applyBorder="1"/>
    <xf numFmtId="3" fontId="13" fillId="0" borderId="21" xfId="0" applyNumberFormat="1" applyFont="1" applyBorder="1"/>
    <xf numFmtId="10" fontId="7" fillId="0" borderId="14" xfId="2" applyNumberFormat="1" applyFont="1" applyBorder="1" applyAlignment="1">
      <alignment horizontal="right"/>
    </xf>
    <xf numFmtId="3" fontId="13" fillId="0" borderId="22" xfId="0" applyNumberFormat="1" applyFont="1" applyBorder="1"/>
    <xf numFmtId="10" fontId="7" fillId="0" borderId="18" xfId="2" applyNumberFormat="1" applyFont="1" applyBorder="1" applyAlignment="1">
      <alignment horizontal="right"/>
    </xf>
    <xf numFmtId="3" fontId="7" fillId="0" borderId="17" xfId="2" applyNumberFormat="1" applyFont="1" applyFill="1" applyBorder="1" applyAlignment="1">
      <alignment horizontal="right"/>
    </xf>
    <xf numFmtId="49" fontId="7" fillId="0" borderId="26" xfId="2" applyNumberFormat="1" applyFont="1" applyBorder="1" applyAlignment="1">
      <alignment horizontal="center" vertical="center"/>
    </xf>
    <xf numFmtId="0" fontId="7" fillId="0" borderId="23" xfId="2" applyNumberFormat="1" applyFont="1" applyBorder="1" applyAlignment="1">
      <alignment horizontal="left" wrapText="1"/>
    </xf>
    <xf numFmtId="3" fontId="7" fillId="0" borderId="20" xfId="2" applyNumberFormat="1" applyFont="1" applyBorder="1" applyAlignment="1">
      <alignment horizontal="right"/>
    </xf>
    <xf numFmtId="3" fontId="7" fillId="0" borderId="21" xfId="2" applyNumberFormat="1" applyFont="1" applyBorder="1" applyAlignment="1">
      <alignment horizontal="right"/>
    </xf>
    <xf numFmtId="10" fontId="7" fillId="0" borderId="22" xfId="2" applyNumberFormat="1" applyFont="1" applyBorder="1" applyAlignment="1">
      <alignment horizontal="right"/>
    </xf>
    <xf numFmtId="3" fontId="7" fillId="0" borderId="22" xfId="2" applyNumberFormat="1" applyFont="1" applyBorder="1" applyAlignment="1">
      <alignment horizontal="right"/>
    </xf>
    <xf numFmtId="10" fontId="7" fillId="0" borderId="27" xfId="2" applyNumberFormat="1" applyFont="1" applyBorder="1" applyAlignment="1">
      <alignment horizontal="right"/>
    </xf>
    <xf numFmtId="3" fontId="7" fillId="0" borderId="17" xfId="2" applyNumberFormat="1" applyFont="1" applyBorder="1" applyAlignment="1">
      <alignment horizontal="right"/>
    </xf>
    <xf numFmtId="0" fontId="9" fillId="0" borderId="22" xfId="2" applyNumberFormat="1" applyFont="1" applyBorder="1" applyAlignment="1">
      <alignment horizontal="center" vertical="top"/>
    </xf>
    <xf numFmtId="0" fontId="9" fillId="0" borderId="19" xfId="2" applyNumberFormat="1" applyFont="1" applyBorder="1" applyAlignment="1">
      <alignment horizontal="left" wrapText="1"/>
    </xf>
    <xf numFmtId="3" fontId="9" fillId="0" borderId="20" xfId="0" applyNumberFormat="1" applyFont="1" applyBorder="1"/>
    <xf numFmtId="3" fontId="9" fillId="0" borderId="21" xfId="0" applyNumberFormat="1" applyFont="1" applyBorder="1"/>
    <xf numFmtId="3" fontId="9" fillId="0" borderId="22" xfId="0" applyNumberFormat="1" applyFont="1" applyBorder="1"/>
    <xf numFmtId="3" fontId="9" fillId="0" borderId="17" xfId="2" applyNumberFormat="1" applyFont="1" applyBorder="1" applyAlignment="1">
      <alignment horizontal="right"/>
    </xf>
    <xf numFmtId="10" fontId="9" fillId="0" borderId="22" xfId="2" applyNumberFormat="1" applyFont="1" applyBorder="1" applyAlignment="1">
      <alignment horizontal="right"/>
    </xf>
    <xf numFmtId="0" fontId="9" fillId="0" borderId="19" xfId="1" applyFont="1" applyFill="1" applyBorder="1" applyAlignment="1">
      <alignment horizontal="left" vertical="top" wrapText="1"/>
    </xf>
    <xf numFmtId="3" fontId="9" fillId="0" borderId="17" xfId="1" applyNumberFormat="1" applyFont="1" applyFill="1" applyBorder="1" applyAlignment="1">
      <alignment horizontal="right" wrapText="1"/>
    </xf>
    <xf numFmtId="0" fontId="9" fillId="0" borderId="19" xfId="2" applyFont="1" applyBorder="1" applyAlignment="1">
      <alignment horizontal="left"/>
    </xf>
    <xf numFmtId="0" fontId="9" fillId="0" borderId="19" xfId="2" applyNumberFormat="1" applyFont="1" applyBorder="1" applyAlignment="1">
      <alignment horizontal="left"/>
    </xf>
    <xf numFmtId="49" fontId="7" fillId="0" borderId="10" xfId="2" applyNumberFormat="1" applyFont="1" applyFill="1" applyBorder="1" applyAlignment="1">
      <alignment horizontal="center" vertical="center" wrapText="1"/>
    </xf>
    <xf numFmtId="49" fontId="9" fillId="0" borderId="24" xfId="2" applyNumberFormat="1" applyFont="1" applyFill="1" applyBorder="1" applyAlignment="1">
      <alignment horizontal="center" vertical="center" wrapText="1"/>
    </xf>
    <xf numFmtId="0" fontId="9" fillId="0" borderId="25" xfId="2" applyNumberFormat="1" applyFont="1" applyFill="1" applyBorder="1" applyAlignment="1">
      <alignment horizontal="left" wrapText="1"/>
    </xf>
    <xf numFmtId="10" fontId="9" fillId="0" borderId="27" xfId="2" applyNumberFormat="1" applyFont="1" applyBorder="1" applyAlignment="1">
      <alignment horizontal="right"/>
    </xf>
    <xf numFmtId="49" fontId="14" fillId="0" borderId="14" xfId="2" applyNumberFormat="1" applyFont="1" applyFill="1" applyBorder="1" applyAlignment="1">
      <alignment horizontal="center" vertical="center" wrapText="1"/>
    </xf>
    <xf numFmtId="0" fontId="14" fillId="0" borderId="15" xfId="2" applyNumberFormat="1" applyFont="1" applyFill="1" applyBorder="1" applyAlignment="1">
      <alignment horizontal="left" wrapText="1"/>
    </xf>
    <xf numFmtId="3" fontId="14" fillId="0" borderId="20" xfId="2" applyNumberFormat="1" applyFont="1" applyFill="1" applyBorder="1" applyAlignment="1">
      <alignment horizontal="right"/>
    </xf>
    <xf numFmtId="3" fontId="14" fillId="0" borderId="21" xfId="2" applyNumberFormat="1" applyFont="1" applyFill="1" applyBorder="1" applyAlignment="1">
      <alignment horizontal="right"/>
    </xf>
    <xf numFmtId="10" fontId="14" fillId="0" borderId="22" xfId="2" applyNumberFormat="1" applyFont="1" applyBorder="1" applyAlignment="1">
      <alignment horizontal="right"/>
    </xf>
    <xf numFmtId="3" fontId="14" fillId="0" borderId="22" xfId="2" applyNumberFormat="1" applyFont="1" applyFill="1" applyBorder="1" applyAlignment="1">
      <alignment horizontal="right"/>
    </xf>
    <xf numFmtId="10" fontId="14" fillId="0" borderId="27" xfId="2" applyNumberFormat="1" applyFont="1" applyBorder="1" applyAlignment="1">
      <alignment horizontal="right"/>
    </xf>
    <xf numFmtId="0" fontId="15" fillId="0" borderId="0" xfId="1" applyFont="1"/>
    <xf numFmtId="49" fontId="14" fillId="0" borderId="14" xfId="2" applyNumberFormat="1" applyFont="1" applyFill="1" applyBorder="1" applyAlignment="1">
      <alignment horizontal="center" vertical="justify" wrapText="1"/>
    </xf>
    <xf numFmtId="3" fontId="14" fillId="0" borderId="16" xfId="2" applyNumberFormat="1" applyFont="1" applyFill="1" applyBorder="1" applyAlignment="1">
      <alignment horizontal="right"/>
    </xf>
    <xf numFmtId="3" fontId="14" fillId="0" borderId="17" xfId="2" applyNumberFormat="1" applyFont="1" applyFill="1" applyBorder="1" applyAlignment="1">
      <alignment horizontal="right"/>
    </xf>
    <xf numFmtId="3" fontId="14" fillId="0" borderId="14" xfId="2" applyNumberFormat="1" applyFont="1" applyFill="1" applyBorder="1" applyAlignment="1">
      <alignment horizontal="right"/>
    </xf>
    <xf numFmtId="49" fontId="9" fillId="0" borderId="14" xfId="2" applyNumberFormat="1" applyFont="1" applyFill="1" applyBorder="1" applyAlignment="1">
      <alignment horizontal="center" vertical="justify" wrapText="1"/>
    </xf>
    <xf numFmtId="0" fontId="9" fillId="0" borderId="15" xfId="2" applyNumberFormat="1" applyFont="1" applyFill="1" applyBorder="1" applyAlignment="1">
      <alignment horizontal="left" wrapText="1"/>
    </xf>
    <xf numFmtId="49" fontId="9" fillId="0" borderId="28" xfId="2" applyNumberFormat="1" applyFont="1" applyFill="1" applyBorder="1" applyAlignment="1">
      <alignment horizontal="center" vertical="center" wrapText="1"/>
    </xf>
    <xf numFmtId="0" fontId="9" fillId="0" borderId="29" xfId="2" applyNumberFormat="1" applyFont="1" applyFill="1" applyBorder="1" applyAlignment="1">
      <alignment horizontal="left" wrapText="1"/>
    </xf>
    <xf numFmtId="3" fontId="9" fillId="0" borderId="30" xfId="2" applyNumberFormat="1" applyFont="1" applyFill="1" applyBorder="1" applyAlignment="1">
      <alignment horizontal="right"/>
    </xf>
    <xf numFmtId="3" fontId="9" fillId="0" borderId="31" xfId="2" applyNumberFormat="1" applyFont="1" applyFill="1" applyBorder="1" applyAlignment="1">
      <alignment horizontal="right"/>
    </xf>
    <xf numFmtId="10" fontId="9" fillId="0" borderId="28" xfId="2" applyNumberFormat="1" applyFont="1" applyBorder="1" applyAlignment="1">
      <alignment horizontal="right"/>
    </xf>
    <xf numFmtId="3" fontId="9" fillId="0" borderId="28" xfId="2" applyNumberFormat="1" applyFont="1" applyFill="1" applyBorder="1" applyAlignment="1">
      <alignment horizontal="right"/>
    </xf>
    <xf numFmtId="49" fontId="9" fillId="3" borderId="32" xfId="2" applyNumberFormat="1" applyFont="1" applyFill="1" applyBorder="1"/>
    <xf numFmtId="0" fontId="7" fillId="3" borderId="33" xfId="2" applyFont="1" applyFill="1" applyBorder="1" applyAlignment="1">
      <alignment horizontal="center"/>
    </xf>
    <xf numFmtId="3" fontId="7" fillId="3" borderId="34" xfId="2" applyNumberFormat="1" applyFont="1" applyFill="1" applyBorder="1" applyAlignment="1">
      <alignment horizontal="right"/>
    </xf>
    <xf numFmtId="3" fontId="7" fillId="3" borderId="35" xfId="2" applyNumberFormat="1" applyFont="1" applyFill="1" applyBorder="1" applyAlignment="1">
      <alignment horizontal="right"/>
    </xf>
    <xf numFmtId="10" fontId="7" fillId="3" borderId="32" xfId="2" applyNumberFormat="1" applyFont="1" applyFill="1" applyBorder="1" applyAlignment="1">
      <alignment horizontal="right"/>
    </xf>
    <xf numFmtId="3" fontId="7" fillId="3" borderId="32" xfId="2" applyNumberFormat="1" applyFont="1" applyFill="1" applyBorder="1" applyAlignment="1">
      <alignment horizontal="right"/>
    </xf>
    <xf numFmtId="10" fontId="7" fillId="3" borderId="36" xfId="2" applyNumberFormat="1" applyFont="1" applyFill="1" applyBorder="1" applyAlignment="1">
      <alignment horizontal="right"/>
    </xf>
    <xf numFmtId="49" fontId="4" fillId="0" borderId="0" xfId="1" applyNumberFormat="1" applyFont="1"/>
    <xf numFmtId="0" fontId="16" fillId="0" borderId="0" xfId="1" applyFont="1" applyAlignment="1">
      <alignment horizontal="right"/>
    </xf>
    <xf numFmtId="3" fontId="17" fillId="0" borderId="0" xfId="1" applyNumberFormat="1" applyFont="1"/>
    <xf numFmtId="0" fontId="18" fillId="0" borderId="0" xfId="1" applyFont="1"/>
    <xf numFmtId="3" fontId="19" fillId="0" borderId="0" xfId="1" applyNumberFormat="1" applyFont="1"/>
    <xf numFmtId="0" fontId="9" fillId="0" borderId="23" xfId="2" applyFont="1" applyFill="1" applyBorder="1" applyAlignment="1">
      <alignment horizontal="left" wrapText="1"/>
    </xf>
    <xf numFmtId="49" fontId="3" fillId="0" borderId="0" xfId="1" applyNumberFormat="1" applyFont="1" applyAlignment="1">
      <alignment horizontal="center" vertical="center" wrapText="1"/>
    </xf>
    <xf numFmtId="0" fontId="8" fillId="0" borderId="1" xfId="1" applyFont="1" applyBorder="1" applyAlignment="1">
      <alignment horizontal="right"/>
    </xf>
    <xf numFmtId="0" fontId="7" fillId="0" borderId="6" xfId="2" applyFont="1" applyBorder="1" applyAlignment="1">
      <alignment horizontal="center"/>
    </xf>
    <xf numFmtId="0" fontId="7" fillId="0" borderId="9" xfId="2" applyFont="1" applyBorder="1" applyAlignment="1">
      <alignment horizontal="center"/>
    </xf>
    <xf numFmtId="0" fontId="7" fillId="0" borderId="37" xfId="2" applyFont="1" applyBorder="1" applyAlignment="1">
      <alignment horizontal="center" vertical="center" wrapText="1"/>
    </xf>
    <xf numFmtId="0" fontId="7" fillId="0" borderId="38" xfId="2" applyFont="1" applyBorder="1" applyAlignment="1">
      <alignment horizontal="center" vertical="center"/>
    </xf>
    <xf numFmtId="0" fontId="7" fillId="0" borderId="39" xfId="2" applyFont="1" applyBorder="1" applyAlignment="1">
      <alignment horizontal="center" vertical="center" wrapText="1"/>
    </xf>
    <xf numFmtId="0" fontId="7" fillId="0" borderId="40" xfId="2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9" fillId="0" borderId="2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9" fillId="2" borderId="9" xfId="2" applyFont="1" applyFill="1" applyBorder="1" applyAlignment="1">
      <alignment horizontal="center" vertical="center" wrapText="1"/>
    </xf>
  </cellXfs>
  <cellStyles count="32">
    <cellStyle name="Normal" xfId="0" builtinId="0"/>
    <cellStyle name="Normal 2" xfId="3"/>
    <cellStyle name="Normal 2 2" xfId="4"/>
    <cellStyle name="Normal 2 3" xfId="5"/>
    <cellStyle name="Normal 2 4" xfId="6"/>
    <cellStyle name="Normal 2 5" xfId="7"/>
    <cellStyle name="Normal 2 6" xfId="8"/>
    <cellStyle name="Normal 2 7" xfId="9"/>
    <cellStyle name="Normal 2 8" xfId="10"/>
    <cellStyle name="Normal 2 9" xfId="11"/>
    <cellStyle name="Normal 3" xfId="1"/>
    <cellStyle name="Normal 3 2" xfId="12"/>
    <cellStyle name="Normal 3 3" xfId="13"/>
    <cellStyle name="Normal 3 4" xfId="14"/>
    <cellStyle name="Normal 3 5" xfId="15"/>
    <cellStyle name="Normal 3 6" xfId="16"/>
    <cellStyle name="Normal 3 7" xfId="17"/>
    <cellStyle name="Normal 3 8" xfId="18"/>
    <cellStyle name="Normal 3 9" xfId="19"/>
    <cellStyle name="Normal 4" xfId="20"/>
    <cellStyle name="Normal 5" xfId="21"/>
    <cellStyle name="Normal 6" xfId="22"/>
    <cellStyle name="Normal 6 2" xfId="23"/>
    <cellStyle name="Normal 6 3" xfId="24"/>
    <cellStyle name="Normal 6 4" xfId="25"/>
    <cellStyle name="Normal 6 5" xfId="26"/>
    <cellStyle name="Normal 7" xfId="27"/>
    <cellStyle name="Normal 7 2" xfId="28"/>
    <cellStyle name="Normal 7 3" xfId="29"/>
    <cellStyle name="Normal 7 4" xfId="30"/>
    <cellStyle name="Normal 8 2" xfId="31"/>
    <cellStyle name="Normal_OSTVARENJE PO OPSTINAMA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65"/>
  <sheetViews>
    <sheetView tabSelected="1" zoomScale="120" zoomScaleNormal="120" workbookViewId="0">
      <pane xSplit="2" ySplit="5" topLeftCell="C53" activePane="bottomRight" state="frozen"/>
      <selection pane="topRight" activeCell="C1" sqref="C1"/>
      <selection pane="bottomLeft" activeCell="A5" sqref="A5"/>
      <selection pane="bottomRight" activeCell="B68" sqref="B68"/>
    </sheetView>
  </sheetViews>
  <sheetFormatPr defaultRowHeight="12.75" x14ac:dyDescent="0.2"/>
  <cols>
    <col min="1" max="1" width="5.28515625" style="104" bestFit="1" customWidth="1"/>
    <col min="2" max="2" width="37.5703125" style="1" customWidth="1"/>
    <col min="3" max="3" width="8.7109375" style="1" bestFit="1" customWidth="1"/>
    <col min="4" max="4" width="7.7109375" style="1" bestFit="1" customWidth="1"/>
    <col min="5" max="5" width="6.140625" style="1" bestFit="1" customWidth="1"/>
    <col min="6" max="6" width="7.5703125" style="1" bestFit="1" customWidth="1"/>
    <col min="7" max="7" width="6.140625" style="1" bestFit="1" customWidth="1"/>
    <col min="8" max="8" width="8" style="1" bestFit="1" customWidth="1"/>
    <col min="9" max="9" width="6.140625" style="1" bestFit="1" customWidth="1"/>
    <col min="10" max="10" width="7.5703125" style="1" bestFit="1" customWidth="1"/>
    <col min="11" max="11" width="6.140625" style="1" bestFit="1" customWidth="1"/>
    <col min="12" max="12" width="7.85546875" style="1" bestFit="1" customWidth="1"/>
    <col min="13" max="13" width="8.42578125" style="1" customWidth="1"/>
    <col min="14" max="14" width="11.140625" style="1" bestFit="1" customWidth="1"/>
    <col min="15" max="15" width="1.42578125" style="1" customWidth="1"/>
    <col min="16" max="16384" width="9.140625" style="1"/>
  </cols>
  <sheetData>
    <row r="1" spans="1:16" ht="26.25" customHeight="1" x14ac:dyDescent="0.2">
      <c r="A1" s="110" t="s">
        <v>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</row>
    <row r="2" spans="1:16" ht="13.5" thickBot="1" x14ac:dyDescent="0.25">
      <c r="A2" s="2" t="s">
        <v>1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111" t="s">
        <v>2</v>
      </c>
      <c r="N2" s="111"/>
    </row>
    <row r="3" spans="1:16" ht="13.5" customHeight="1" thickBot="1" x14ac:dyDescent="0.25">
      <c r="A3" s="112"/>
      <c r="B3" s="114" t="s">
        <v>3</v>
      </c>
      <c r="C3" s="116" t="s">
        <v>79</v>
      </c>
      <c r="D3" s="118" t="s">
        <v>80</v>
      </c>
      <c r="E3" s="119"/>
      <c r="F3" s="119"/>
      <c r="G3" s="119"/>
      <c r="H3" s="119"/>
      <c r="I3" s="119"/>
      <c r="J3" s="119"/>
      <c r="K3" s="120"/>
      <c r="L3" s="121" t="s">
        <v>4</v>
      </c>
      <c r="M3" s="123" t="s">
        <v>5</v>
      </c>
      <c r="N3" s="125" t="s">
        <v>81</v>
      </c>
    </row>
    <row r="4" spans="1:16" ht="50.25" customHeight="1" thickBot="1" x14ac:dyDescent="0.25">
      <c r="A4" s="113"/>
      <c r="B4" s="115"/>
      <c r="C4" s="117"/>
      <c r="D4" s="5" t="s">
        <v>6</v>
      </c>
      <c r="E4" s="6" t="s">
        <v>7</v>
      </c>
      <c r="F4" s="7" t="s">
        <v>8</v>
      </c>
      <c r="G4" s="6" t="s">
        <v>7</v>
      </c>
      <c r="H4" s="8" t="s">
        <v>9</v>
      </c>
      <c r="I4" s="6" t="s">
        <v>7</v>
      </c>
      <c r="J4" s="7" t="s">
        <v>10</v>
      </c>
      <c r="K4" s="9" t="s">
        <v>7</v>
      </c>
      <c r="L4" s="122"/>
      <c r="M4" s="124"/>
      <c r="N4" s="126"/>
    </row>
    <row r="5" spans="1:16" ht="13.5" thickBot="1" x14ac:dyDescent="0.25">
      <c r="A5" s="10"/>
      <c r="B5" s="11">
        <v>1</v>
      </c>
      <c r="C5" s="12">
        <v>2</v>
      </c>
      <c r="D5" s="13">
        <v>3</v>
      </c>
      <c r="E5" s="14">
        <v>4</v>
      </c>
      <c r="F5" s="14">
        <v>5</v>
      </c>
      <c r="G5" s="14">
        <v>6</v>
      </c>
      <c r="H5" s="14">
        <v>7</v>
      </c>
      <c r="I5" s="14">
        <v>8</v>
      </c>
      <c r="J5" s="14">
        <v>9</v>
      </c>
      <c r="K5" s="15">
        <v>10</v>
      </c>
      <c r="L5" s="13">
        <v>11</v>
      </c>
      <c r="M5" s="14">
        <v>12</v>
      </c>
      <c r="N5" s="14">
        <v>13</v>
      </c>
    </row>
    <row r="6" spans="1:16" ht="13.5" thickBot="1" x14ac:dyDescent="0.25">
      <c r="A6" s="16" t="s">
        <v>11</v>
      </c>
      <c r="B6" s="17" t="s">
        <v>12</v>
      </c>
      <c r="C6" s="18">
        <f t="shared" ref="C6:K6" si="0">SUM(C7:C33)</f>
        <v>12313333</v>
      </c>
      <c r="D6" s="19">
        <f t="shared" si="0"/>
        <v>5242110</v>
      </c>
      <c r="E6" s="20">
        <f t="shared" si="0"/>
        <v>0.26350000000000001</v>
      </c>
      <c r="F6" s="21">
        <f t="shared" si="0"/>
        <v>8149457</v>
      </c>
      <c r="G6" s="20">
        <f t="shared" si="0"/>
        <v>0.37840000000000001</v>
      </c>
      <c r="H6" s="21">
        <f t="shared" si="0"/>
        <v>4716368</v>
      </c>
      <c r="I6" s="20">
        <f t="shared" si="0"/>
        <v>0.43259999999999998</v>
      </c>
      <c r="J6" s="21">
        <f t="shared" si="0"/>
        <v>13391567</v>
      </c>
      <c r="K6" s="22">
        <f t="shared" si="0"/>
        <v>0.32329999999999998</v>
      </c>
      <c r="L6" s="19">
        <f t="shared" ref="L6:L62" si="1">J6-C6</f>
        <v>1078234</v>
      </c>
      <c r="M6" s="20">
        <f t="shared" ref="M6:M62" si="2">J6/C6-100%</f>
        <v>8.7599999999999997E-2</v>
      </c>
      <c r="N6" s="20">
        <v>6.5199999999999994E-2</v>
      </c>
    </row>
    <row r="7" spans="1:16" ht="12" customHeight="1" x14ac:dyDescent="0.2">
      <c r="A7" s="23">
        <v>1</v>
      </c>
      <c r="B7" s="24" t="s">
        <v>14</v>
      </c>
      <c r="C7" s="25">
        <v>3280515</v>
      </c>
      <c r="D7" s="26">
        <v>1974807</v>
      </c>
      <c r="E7" s="27">
        <f t="shared" ref="E7:E33" si="3">D7/D$62</f>
        <v>9.9299999999999999E-2</v>
      </c>
      <c r="F7" s="28">
        <v>3131978</v>
      </c>
      <c r="G7" s="27">
        <f>F7/F$62</f>
        <v>0.1454</v>
      </c>
      <c r="H7" s="28">
        <v>1754508</v>
      </c>
      <c r="I7" s="27">
        <f t="shared" ref="I7:I33" si="4">H7/H$62</f>
        <v>0.16089999999999999</v>
      </c>
      <c r="J7" s="28">
        <f t="shared" ref="J7:J33" si="5">D7+F7</f>
        <v>5106785</v>
      </c>
      <c r="K7" s="29">
        <f t="shared" ref="K7:K33" si="6">J7/J$62</f>
        <v>0.12330000000000001</v>
      </c>
      <c r="L7" s="26">
        <f t="shared" ref="L7:L33" si="7">J7-C7</f>
        <v>1826270</v>
      </c>
      <c r="M7" s="27">
        <f t="shared" ref="M7:M33" si="8">J7/C7-100%</f>
        <v>0.55669999999999997</v>
      </c>
      <c r="N7" s="27">
        <v>0.52470000000000006</v>
      </c>
    </row>
    <row r="8" spans="1:16" ht="12" customHeight="1" x14ac:dyDescent="0.2">
      <c r="A8" s="23">
        <f>A7+1</f>
        <v>2</v>
      </c>
      <c r="B8" s="90" t="s">
        <v>16</v>
      </c>
      <c r="C8" s="25">
        <v>961092</v>
      </c>
      <c r="D8" s="26">
        <v>225778</v>
      </c>
      <c r="E8" s="27">
        <f t="shared" si="3"/>
        <v>1.14E-2</v>
      </c>
      <c r="F8" s="28">
        <v>1108111</v>
      </c>
      <c r="G8" s="27">
        <f>F8/F$62</f>
        <v>5.1400000000000001E-2</v>
      </c>
      <c r="H8" s="28">
        <v>919064</v>
      </c>
      <c r="I8" s="27">
        <f t="shared" si="4"/>
        <v>8.43E-2</v>
      </c>
      <c r="J8" s="28">
        <f t="shared" si="5"/>
        <v>1333889</v>
      </c>
      <c r="K8" s="29">
        <f t="shared" si="6"/>
        <v>3.2199999999999999E-2</v>
      </c>
      <c r="L8" s="26">
        <f t="shared" si="7"/>
        <v>372797</v>
      </c>
      <c r="M8" s="27">
        <f t="shared" si="8"/>
        <v>0.38790000000000002</v>
      </c>
      <c r="N8" s="27">
        <v>0.35930000000000001</v>
      </c>
    </row>
    <row r="9" spans="1:16" ht="19.5" x14ac:dyDescent="0.2">
      <c r="A9" s="23">
        <f>A8+1</f>
        <v>3</v>
      </c>
      <c r="B9" s="30" t="s">
        <v>22</v>
      </c>
      <c r="C9" s="31">
        <v>838475</v>
      </c>
      <c r="D9" s="32">
        <v>406631</v>
      </c>
      <c r="E9" s="27">
        <f t="shared" si="3"/>
        <v>2.0400000000000001E-2</v>
      </c>
      <c r="F9" s="33">
        <v>602709</v>
      </c>
      <c r="G9" s="27">
        <f>F9/F$62</f>
        <v>2.8000000000000001E-2</v>
      </c>
      <c r="H9" s="33">
        <v>174527</v>
      </c>
      <c r="I9" s="27">
        <f t="shared" si="4"/>
        <v>1.6E-2</v>
      </c>
      <c r="J9" s="33">
        <f t="shared" si="5"/>
        <v>1009340</v>
      </c>
      <c r="K9" s="29">
        <f t="shared" si="6"/>
        <v>2.4400000000000002E-2</v>
      </c>
      <c r="L9" s="26">
        <f t="shared" si="7"/>
        <v>170865</v>
      </c>
      <c r="M9" s="27">
        <f t="shared" si="8"/>
        <v>0.20380000000000001</v>
      </c>
      <c r="N9" s="27">
        <v>0.17899999999999999</v>
      </c>
    </row>
    <row r="10" spans="1:16" ht="12" customHeight="1" x14ac:dyDescent="0.2">
      <c r="A10" s="23">
        <f t="shared" ref="A10:A33" si="9">A9+1</f>
        <v>4</v>
      </c>
      <c r="B10" s="30" t="s">
        <v>17</v>
      </c>
      <c r="C10" s="31">
        <v>873581</v>
      </c>
      <c r="D10" s="32">
        <v>130128</v>
      </c>
      <c r="E10" s="27">
        <f t="shared" si="3"/>
        <v>6.4999999999999997E-3</v>
      </c>
      <c r="F10" s="33">
        <v>765855</v>
      </c>
      <c r="G10" s="27">
        <f>F10/F$62</f>
        <v>3.56E-2</v>
      </c>
      <c r="H10" s="33">
        <v>540579</v>
      </c>
      <c r="I10" s="27">
        <f t="shared" si="4"/>
        <v>4.9599999999999998E-2</v>
      </c>
      <c r="J10" s="33">
        <f t="shared" si="5"/>
        <v>895983</v>
      </c>
      <c r="K10" s="29">
        <f t="shared" si="6"/>
        <v>2.1600000000000001E-2</v>
      </c>
      <c r="L10" s="26">
        <f t="shared" si="7"/>
        <v>22402</v>
      </c>
      <c r="M10" s="27">
        <f t="shared" si="8"/>
        <v>2.5600000000000001E-2</v>
      </c>
      <c r="N10" s="27">
        <v>4.4999999999999997E-3</v>
      </c>
    </row>
    <row r="11" spans="1:16" x14ac:dyDescent="0.2">
      <c r="A11" s="23">
        <f t="shared" si="9"/>
        <v>5</v>
      </c>
      <c r="B11" s="34" t="s">
        <v>13</v>
      </c>
      <c r="C11" s="31">
        <v>686151</v>
      </c>
      <c r="D11" s="32">
        <v>566412</v>
      </c>
      <c r="E11" s="27">
        <f t="shared" si="3"/>
        <v>2.8500000000000001E-2</v>
      </c>
      <c r="F11" s="33">
        <v>55933</v>
      </c>
      <c r="G11" s="27">
        <v>2.5000000000000001E-3</v>
      </c>
      <c r="H11" s="33">
        <v>69</v>
      </c>
      <c r="I11" s="27">
        <f t="shared" si="4"/>
        <v>0</v>
      </c>
      <c r="J11" s="33">
        <f t="shared" si="5"/>
        <v>622345</v>
      </c>
      <c r="K11" s="29">
        <f t="shared" si="6"/>
        <v>1.4999999999999999E-2</v>
      </c>
      <c r="L11" s="26">
        <f t="shared" si="7"/>
        <v>-63806</v>
      </c>
      <c r="M11" s="27">
        <f t="shared" si="8"/>
        <v>-9.2999999999999999E-2</v>
      </c>
      <c r="N11" s="27">
        <v>-0.1116</v>
      </c>
    </row>
    <row r="12" spans="1:16" ht="12" customHeight="1" x14ac:dyDescent="0.2">
      <c r="A12" s="23">
        <f t="shared" si="9"/>
        <v>6</v>
      </c>
      <c r="B12" s="37" t="s">
        <v>24</v>
      </c>
      <c r="C12" s="31">
        <v>900021</v>
      </c>
      <c r="D12" s="32">
        <v>106862</v>
      </c>
      <c r="E12" s="27">
        <f t="shared" si="3"/>
        <v>5.4000000000000003E-3</v>
      </c>
      <c r="F12" s="33">
        <v>482366</v>
      </c>
      <c r="G12" s="27">
        <f t="shared" ref="G12:G21" si="10">F12/F$62</f>
        <v>2.24E-2</v>
      </c>
      <c r="H12" s="33">
        <v>372917</v>
      </c>
      <c r="I12" s="27">
        <f t="shared" si="4"/>
        <v>3.4200000000000001E-2</v>
      </c>
      <c r="J12" s="33">
        <f t="shared" si="5"/>
        <v>589228</v>
      </c>
      <c r="K12" s="29">
        <f t="shared" si="6"/>
        <v>1.4200000000000001E-2</v>
      </c>
      <c r="L12" s="26">
        <f t="shared" si="7"/>
        <v>-310793</v>
      </c>
      <c r="M12" s="27">
        <f t="shared" si="8"/>
        <v>-0.3453</v>
      </c>
      <c r="N12" s="27">
        <v>-0.35880000000000001</v>
      </c>
    </row>
    <row r="13" spans="1:16" ht="12" customHeight="1" x14ac:dyDescent="0.2">
      <c r="A13" s="23">
        <f t="shared" si="9"/>
        <v>7</v>
      </c>
      <c r="B13" s="34" t="s">
        <v>21</v>
      </c>
      <c r="C13" s="31">
        <v>501904</v>
      </c>
      <c r="D13" s="32">
        <v>278863</v>
      </c>
      <c r="E13" s="27">
        <f t="shared" si="3"/>
        <v>1.4E-2</v>
      </c>
      <c r="F13" s="33">
        <v>287858</v>
      </c>
      <c r="G13" s="27">
        <f t="shared" si="10"/>
        <v>1.34E-2</v>
      </c>
      <c r="H13" s="33">
        <v>158503</v>
      </c>
      <c r="I13" s="27">
        <f t="shared" si="4"/>
        <v>1.4500000000000001E-2</v>
      </c>
      <c r="J13" s="33">
        <f t="shared" si="5"/>
        <v>566721</v>
      </c>
      <c r="K13" s="29">
        <f t="shared" si="6"/>
        <v>1.37E-2</v>
      </c>
      <c r="L13" s="26">
        <f t="shared" si="7"/>
        <v>64817</v>
      </c>
      <c r="M13" s="27">
        <f t="shared" si="8"/>
        <v>0.12909999999999999</v>
      </c>
      <c r="N13" s="27">
        <v>0.10589999999999999</v>
      </c>
    </row>
    <row r="14" spans="1:16" ht="30" customHeight="1" x14ac:dyDescent="0.2">
      <c r="A14" s="23">
        <f t="shared" si="9"/>
        <v>8</v>
      </c>
      <c r="B14" s="34" t="s">
        <v>20</v>
      </c>
      <c r="C14" s="31">
        <v>517745</v>
      </c>
      <c r="D14" s="32">
        <v>253876</v>
      </c>
      <c r="E14" s="27">
        <f t="shared" si="3"/>
        <v>1.2800000000000001E-2</v>
      </c>
      <c r="F14" s="33">
        <v>298954</v>
      </c>
      <c r="G14" s="27">
        <f t="shared" si="10"/>
        <v>1.3899999999999999E-2</v>
      </c>
      <c r="H14" s="33">
        <v>136266</v>
      </c>
      <c r="I14" s="27">
        <f t="shared" si="4"/>
        <v>1.2500000000000001E-2</v>
      </c>
      <c r="J14" s="33">
        <f t="shared" si="5"/>
        <v>552830</v>
      </c>
      <c r="K14" s="29">
        <f t="shared" si="6"/>
        <v>1.3299999999999999E-2</v>
      </c>
      <c r="L14" s="26">
        <f t="shared" si="7"/>
        <v>35085</v>
      </c>
      <c r="M14" s="27">
        <f t="shared" si="8"/>
        <v>6.7799999999999999E-2</v>
      </c>
      <c r="N14" s="27">
        <v>4.58E-2</v>
      </c>
    </row>
    <row r="15" spans="1:16" ht="12" customHeight="1" x14ac:dyDescent="0.2">
      <c r="A15" s="23">
        <f t="shared" si="9"/>
        <v>9</v>
      </c>
      <c r="B15" s="37" t="s">
        <v>38</v>
      </c>
      <c r="C15" s="31">
        <v>519157</v>
      </c>
      <c r="D15" s="32">
        <v>205339</v>
      </c>
      <c r="E15" s="27">
        <f t="shared" si="3"/>
        <v>1.03E-2</v>
      </c>
      <c r="F15" s="33">
        <v>314047</v>
      </c>
      <c r="G15" s="27">
        <f t="shared" si="10"/>
        <v>1.46E-2</v>
      </c>
      <c r="H15" s="33">
        <v>114506</v>
      </c>
      <c r="I15" s="27">
        <f t="shared" si="4"/>
        <v>1.0500000000000001E-2</v>
      </c>
      <c r="J15" s="33">
        <f t="shared" si="5"/>
        <v>519386</v>
      </c>
      <c r="K15" s="29">
        <f t="shared" si="6"/>
        <v>1.2500000000000001E-2</v>
      </c>
      <c r="L15" s="26">
        <f t="shared" si="7"/>
        <v>229</v>
      </c>
      <c r="M15" s="27">
        <f t="shared" si="8"/>
        <v>4.0000000000000002E-4</v>
      </c>
      <c r="N15" s="27">
        <v>-2.01E-2</v>
      </c>
      <c r="P15" s="36"/>
    </row>
    <row r="16" spans="1:16" x14ac:dyDescent="0.2">
      <c r="A16" s="23">
        <f t="shared" si="9"/>
        <v>10</v>
      </c>
      <c r="B16" s="30" t="s">
        <v>18</v>
      </c>
      <c r="C16" s="31">
        <v>258716</v>
      </c>
      <c r="D16" s="32">
        <v>454736</v>
      </c>
      <c r="E16" s="27">
        <f t="shared" si="3"/>
        <v>2.29E-2</v>
      </c>
      <c r="F16" s="33">
        <v>24806</v>
      </c>
      <c r="G16" s="27">
        <f t="shared" si="10"/>
        <v>1.1999999999999999E-3</v>
      </c>
      <c r="H16" s="33">
        <v>2452</v>
      </c>
      <c r="I16" s="27">
        <f t="shared" si="4"/>
        <v>2.0000000000000001E-4</v>
      </c>
      <c r="J16" s="33">
        <f t="shared" si="5"/>
        <v>479542</v>
      </c>
      <c r="K16" s="29">
        <f t="shared" si="6"/>
        <v>1.1599999999999999E-2</v>
      </c>
      <c r="L16" s="26">
        <f t="shared" si="7"/>
        <v>220826</v>
      </c>
      <c r="M16" s="27">
        <f t="shared" si="8"/>
        <v>0.85350000000000004</v>
      </c>
      <c r="N16" s="27">
        <v>0.81540000000000001</v>
      </c>
    </row>
    <row r="17" spans="1:16" x14ac:dyDescent="0.2">
      <c r="A17" s="23">
        <f t="shared" si="9"/>
        <v>11</v>
      </c>
      <c r="B17" s="30" t="s">
        <v>15</v>
      </c>
      <c r="C17" s="31">
        <v>1848012</v>
      </c>
      <c r="D17" s="32">
        <v>145793</v>
      </c>
      <c r="E17" s="27">
        <f t="shared" si="3"/>
        <v>7.3000000000000001E-3</v>
      </c>
      <c r="F17" s="33">
        <v>328634</v>
      </c>
      <c r="G17" s="27">
        <f t="shared" si="10"/>
        <v>1.5299999999999999E-2</v>
      </c>
      <c r="H17" s="33">
        <v>173297</v>
      </c>
      <c r="I17" s="27">
        <f t="shared" si="4"/>
        <v>1.5900000000000001E-2</v>
      </c>
      <c r="J17" s="33">
        <f t="shared" si="5"/>
        <v>474427</v>
      </c>
      <c r="K17" s="29">
        <f t="shared" si="6"/>
        <v>1.15E-2</v>
      </c>
      <c r="L17" s="26">
        <f t="shared" si="7"/>
        <v>-1373585</v>
      </c>
      <c r="M17" s="27">
        <f t="shared" si="8"/>
        <v>-0.74329999999999996</v>
      </c>
      <c r="N17" s="27">
        <v>-0.74860000000000004</v>
      </c>
    </row>
    <row r="18" spans="1:16" ht="12" customHeight="1" x14ac:dyDescent="0.2">
      <c r="A18" s="23">
        <f t="shared" si="9"/>
        <v>12</v>
      </c>
      <c r="B18" s="35" t="s">
        <v>23</v>
      </c>
      <c r="C18" s="31">
        <v>211630</v>
      </c>
      <c r="D18" s="32">
        <v>99967</v>
      </c>
      <c r="E18" s="27">
        <f t="shared" si="3"/>
        <v>5.0000000000000001E-3</v>
      </c>
      <c r="F18" s="33">
        <v>115209</v>
      </c>
      <c r="G18" s="27">
        <f t="shared" si="10"/>
        <v>5.3E-3</v>
      </c>
      <c r="H18" s="33">
        <v>54143</v>
      </c>
      <c r="I18" s="27">
        <f t="shared" si="4"/>
        <v>5.0000000000000001E-3</v>
      </c>
      <c r="J18" s="33">
        <f t="shared" si="5"/>
        <v>215176</v>
      </c>
      <c r="K18" s="29">
        <f t="shared" si="6"/>
        <v>5.1999999999999998E-3</v>
      </c>
      <c r="L18" s="26">
        <f t="shared" si="7"/>
        <v>3546</v>
      </c>
      <c r="M18" s="27">
        <f t="shared" si="8"/>
        <v>1.6799999999999999E-2</v>
      </c>
      <c r="N18" s="27">
        <v>-4.1999999999999997E-3</v>
      </c>
      <c r="P18" s="36"/>
    </row>
    <row r="19" spans="1:16" ht="12" customHeight="1" x14ac:dyDescent="0.2">
      <c r="A19" s="23">
        <f t="shared" si="9"/>
        <v>13</v>
      </c>
      <c r="B19" s="35" t="s">
        <v>28</v>
      </c>
      <c r="C19" s="31">
        <v>155926</v>
      </c>
      <c r="D19" s="32">
        <v>43578</v>
      </c>
      <c r="E19" s="27">
        <f t="shared" si="3"/>
        <v>2.2000000000000001E-3</v>
      </c>
      <c r="F19" s="33">
        <v>143881</v>
      </c>
      <c r="G19" s="27">
        <f t="shared" si="10"/>
        <v>6.7000000000000002E-3</v>
      </c>
      <c r="H19" s="33">
        <v>110213</v>
      </c>
      <c r="I19" s="27">
        <f t="shared" si="4"/>
        <v>1.01E-2</v>
      </c>
      <c r="J19" s="33">
        <f t="shared" si="5"/>
        <v>187459</v>
      </c>
      <c r="K19" s="29">
        <f t="shared" si="6"/>
        <v>4.4999999999999997E-3</v>
      </c>
      <c r="L19" s="26">
        <f t="shared" si="7"/>
        <v>31533</v>
      </c>
      <c r="M19" s="27">
        <f t="shared" si="8"/>
        <v>0.20219999999999999</v>
      </c>
      <c r="N19" s="27">
        <v>0.17749999999999999</v>
      </c>
    </row>
    <row r="20" spans="1:16" ht="12" customHeight="1" x14ac:dyDescent="0.2">
      <c r="A20" s="23">
        <f t="shared" si="9"/>
        <v>14</v>
      </c>
      <c r="B20" s="30" t="s">
        <v>26</v>
      </c>
      <c r="C20" s="31">
        <v>182265</v>
      </c>
      <c r="D20" s="32">
        <v>62336</v>
      </c>
      <c r="E20" s="27">
        <f t="shared" si="3"/>
        <v>3.0999999999999999E-3</v>
      </c>
      <c r="F20" s="33">
        <v>97623</v>
      </c>
      <c r="G20" s="27">
        <f t="shared" si="10"/>
        <v>4.4999999999999997E-3</v>
      </c>
      <c r="H20" s="33">
        <v>16166</v>
      </c>
      <c r="I20" s="27">
        <f t="shared" si="4"/>
        <v>1.5E-3</v>
      </c>
      <c r="J20" s="33">
        <f t="shared" si="5"/>
        <v>159959</v>
      </c>
      <c r="K20" s="29">
        <f t="shared" si="6"/>
        <v>3.8999999999999998E-3</v>
      </c>
      <c r="L20" s="26">
        <f t="shared" si="7"/>
        <v>-22306</v>
      </c>
      <c r="M20" s="27">
        <f t="shared" si="8"/>
        <v>-0.12239999999999999</v>
      </c>
      <c r="N20" s="27">
        <v>-0.1404</v>
      </c>
    </row>
    <row r="21" spans="1:16" x14ac:dyDescent="0.2">
      <c r="A21" s="23">
        <f t="shared" si="9"/>
        <v>15</v>
      </c>
      <c r="B21" s="34" t="s">
        <v>19</v>
      </c>
      <c r="C21" s="31">
        <v>92254</v>
      </c>
      <c r="D21" s="32">
        <v>20480</v>
      </c>
      <c r="E21" s="27">
        <f t="shared" si="3"/>
        <v>1E-3</v>
      </c>
      <c r="F21" s="33">
        <v>111250</v>
      </c>
      <c r="G21" s="27">
        <f t="shared" si="10"/>
        <v>5.1999999999999998E-3</v>
      </c>
      <c r="H21" s="33">
        <v>29271</v>
      </c>
      <c r="I21" s="27">
        <f t="shared" si="4"/>
        <v>2.7000000000000001E-3</v>
      </c>
      <c r="J21" s="33">
        <f t="shared" si="5"/>
        <v>131730</v>
      </c>
      <c r="K21" s="29">
        <f t="shared" si="6"/>
        <v>3.2000000000000002E-3</v>
      </c>
      <c r="L21" s="26">
        <f t="shared" si="7"/>
        <v>39476</v>
      </c>
      <c r="M21" s="27">
        <f t="shared" si="8"/>
        <v>0.4279</v>
      </c>
      <c r="N21" s="27">
        <v>0.39850000000000002</v>
      </c>
    </row>
    <row r="22" spans="1:16" x14ac:dyDescent="0.2">
      <c r="A22" s="23">
        <f t="shared" si="9"/>
        <v>16</v>
      </c>
      <c r="B22" s="30" t="s">
        <v>39</v>
      </c>
      <c r="C22" s="31">
        <v>86064</v>
      </c>
      <c r="D22" s="32">
        <v>76687</v>
      </c>
      <c r="E22" s="27">
        <f t="shared" si="3"/>
        <v>3.8999999999999998E-3</v>
      </c>
      <c r="F22" s="33">
        <v>49532</v>
      </c>
      <c r="G22" s="27">
        <v>2.2000000000000001E-3</v>
      </c>
      <c r="H22" s="33">
        <v>23568</v>
      </c>
      <c r="I22" s="27">
        <f t="shared" si="4"/>
        <v>2.2000000000000001E-3</v>
      </c>
      <c r="J22" s="33">
        <f t="shared" si="5"/>
        <v>126219</v>
      </c>
      <c r="K22" s="29">
        <f t="shared" si="6"/>
        <v>3.0000000000000001E-3</v>
      </c>
      <c r="L22" s="26">
        <f t="shared" si="7"/>
        <v>40155</v>
      </c>
      <c r="M22" s="27">
        <f t="shared" si="8"/>
        <v>0.46660000000000001</v>
      </c>
      <c r="N22" s="27">
        <v>0.43640000000000001</v>
      </c>
    </row>
    <row r="23" spans="1:16" ht="12" customHeight="1" x14ac:dyDescent="0.2">
      <c r="A23" s="23">
        <f t="shared" si="9"/>
        <v>17</v>
      </c>
      <c r="B23" s="30" t="s">
        <v>32</v>
      </c>
      <c r="C23" s="31">
        <v>71837</v>
      </c>
      <c r="D23" s="32">
        <v>57442</v>
      </c>
      <c r="E23" s="27">
        <f t="shared" si="3"/>
        <v>2.8999999999999998E-3</v>
      </c>
      <c r="F23" s="33">
        <v>39940</v>
      </c>
      <c r="G23" s="27">
        <f t="shared" ref="G23:G33" si="11">F23/F$62</f>
        <v>1.9E-3</v>
      </c>
      <c r="H23" s="33">
        <v>0</v>
      </c>
      <c r="I23" s="27">
        <f t="shared" si="4"/>
        <v>0</v>
      </c>
      <c r="J23" s="33">
        <f t="shared" si="5"/>
        <v>97382</v>
      </c>
      <c r="K23" s="29">
        <f t="shared" si="6"/>
        <v>2.3999999999999998E-3</v>
      </c>
      <c r="L23" s="26">
        <f t="shared" si="7"/>
        <v>25545</v>
      </c>
      <c r="M23" s="27">
        <f t="shared" si="8"/>
        <v>0.35560000000000003</v>
      </c>
      <c r="N23" s="27">
        <v>0.32769999999999999</v>
      </c>
    </row>
    <row r="24" spans="1:16" ht="12" customHeight="1" x14ac:dyDescent="0.2">
      <c r="A24" s="23">
        <f t="shared" si="9"/>
        <v>18</v>
      </c>
      <c r="B24" s="30" t="s">
        <v>25</v>
      </c>
      <c r="C24" s="31">
        <v>81176</v>
      </c>
      <c r="D24" s="32">
        <v>41307</v>
      </c>
      <c r="E24" s="27">
        <f t="shared" si="3"/>
        <v>2.0999999999999999E-3</v>
      </c>
      <c r="F24" s="33">
        <v>52910</v>
      </c>
      <c r="G24" s="27">
        <f t="shared" si="11"/>
        <v>2.5000000000000001E-3</v>
      </c>
      <c r="H24" s="33">
        <v>33009</v>
      </c>
      <c r="I24" s="27">
        <f t="shared" si="4"/>
        <v>3.0000000000000001E-3</v>
      </c>
      <c r="J24" s="33">
        <f t="shared" si="5"/>
        <v>94217</v>
      </c>
      <c r="K24" s="29">
        <f t="shared" si="6"/>
        <v>2.3E-3</v>
      </c>
      <c r="L24" s="26">
        <f t="shared" si="7"/>
        <v>13041</v>
      </c>
      <c r="M24" s="27">
        <f t="shared" si="8"/>
        <v>0.16070000000000001</v>
      </c>
      <c r="N24" s="27">
        <v>0.1368</v>
      </c>
    </row>
    <row r="25" spans="1:16" x14ac:dyDescent="0.2">
      <c r="A25" s="23">
        <f t="shared" si="9"/>
        <v>19</v>
      </c>
      <c r="B25" s="30" t="s">
        <v>34</v>
      </c>
      <c r="C25" s="31">
        <v>48540</v>
      </c>
      <c r="D25" s="32">
        <v>8090</v>
      </c>
      <c r="E25" s="27">
        <f t="shared" si="3"/>
        <v>4.0000000000000002E-4</v>
      </c>
      <c r="F25" s="33">
        <v>71106</v>
      </c>
      <c r="G25" s="27">
        <f t="shared" si="11"/>
        <v>3.3E-3</v>
      </c>
      <c r="H25" s="33">
        <v>65343</v>
      </c>
      <c r="I25" s="27">
        <f t="shared" si="4"/>
        <v>6.0000000000000001E-3</v>
      </c>
      <c r="J25" s="33">
        <f t="shared" si="5"/>
        <v>79196</v>
      </c>
      <c r="K25" s="29">
        <f t="shared" si="6"/>
        <v>1.9E-3</v>
      </c>
      <c r="L25" s="26">
        <f t="shared" si="7"/>
        <v>30656</v>
      </c>
      <c r="M25" s="27">
        <f t="shared" si="8"/>
        <v>0.63160000000000005</v>
      </c>
      <c r="N25" s="27">
        <v>0.59799999999999998</v>
      </c>
    </row>
    <row r="26" spans="1:16" ht="19.5" x14ac:dyDescent="0.2">
      <c r="A26" s="23">
        <f t="shared" si="9"/>
        <v>20</v>
      </c>
      <c r="B26" s="41" t="s">
        <v>33</v>
      </c>
      <c r="C26" s="31">
        <v>8265</v>
      </c>
      <c r="D26" s="32">
        <v>44466</v>
      </c>
      <c r="E26" s="27">
        <f t="shared" si="3"/>
        <v>2.2000000000000001E-3</v>
      </c>
      <c r="F26" s="33">
        <v>18107</v>
      </c>
      <c r="G26" s="27">
        <f t="shared" si="11"/>
        <v>8.0000000000000004E-4</v>
      </c>
      <c r="H26" s="33">
        <v>17976</v>
      </c>
      <c r="I26" s="27">
        <f t="shared" si="4"/>
        <v>1.6000000000000001E-3</v>
      </c>
      <c r="J26" s="33">
        <f t="shared" si="5"/>
        <v>62573</v>
      </c>
      <c r="K26" s="29">
        <f t="shared" si="6"/>
        <v>1.5E-3</v>
      </c>
      <c r="L26" s="26">
        <f t="shared" si="7"/>
        <v>54308</v>
      </c>
      <c r="M26" s="27">
        <f t="shared" si="8"/>
        <v>6.5708000000000002</v>
      </c>
      <c r="N26" s="27">
        <v>6.4150999999999998</v>
      </c>
    </row>
    <row r="27" spans="1:16" x14ac:dyDescent="0.2">
      <c r="A27" s="23">
        <f t="shared" si="9"/>
        <v>21</v>
      </c>
      <c r="B27" s="41" t="s">
        <v>29</v>
      </c>
      <c r="C27" s="31">
        <v>57511</v>
      </c>
      <c r="D27" s="32">
        <v>13622</v>
      </c>
      <c r="E27" s="27">
        <f t="shared" si="3"/>
        <v>6.9999999999999999E-4</v>
      </c>
      <c r="F27" s="33">
        <v>31991</v>
      </c>
      <c r="G27" s="27">
        <f t="shared" si="11"/>
        <v>1.5E-3</v>
      </c>
      <c r="H27" s="33">
        <v>19202</v>
      </c>
      <c r="I27" s="27">
        <f t="shared" si="4"/>
        <v>1.8E-3</v>
      </c>
      <c r="J27" s="33">
        <f t="shared" si="5"/>
        <v>45613</v>
      </c>
      <c r="K27" s="29">
        <f t="shared" si="6"/>
        <v>1.1000000000000001E-3</v>
      </c>
      <c r="L27" s="26">
        <f t="shared" si="7"/>
        <v>-11898</v>
      </c>
      <c r="M27" s="27">
        <f t="shared" si="8"/>
        <v>-0.2069</v>
      </c>
      <c r="N27" s="27">
        <v>-0.22320000000000001</v>
      </c>
    </row>
    <row r="28" spans="1:16" x14ac:dyDescent="0.2">
      <c r="A28" s="23">
        <f t="shared" si="9"/>
        <v>22</v>
      </c>
      <c r="B28" s="109" t="s">
        <v>27</v>
      </c>
      <c r="C28" s="31">
        <v>124262</v>
      </c>
      <c r="D28" s="32">
        <v>24586</v>
      </c>
      <c r="E28" s="27">
        <f t="shared" si="3"/>
        <v>1.1999999999999999E-3</v>
      </c>
      <c r="F28" s="33">
        <v>12630</v>
      </c>
      <c r="G28" s="27">
        <f t="shared" si="11"/>
        <v>5.9999999999999995E-4</v>
      </c>
      <c r="H28" s="33">
        <v>789</v>
      </c>
      <c r="I28" s="27">
        <f t="shared" si="4"/>
        <v>1E-4</v>
      </c>
      <c r="J28" s="33">
        <f t="shared" si="5"/>
        <v>37216</v>
      </c>
      <c r="K28" s="29">
        <f t="shared" si="6"/>
        <v>8.9999999999999998E-4</v>
      </c>
      <c r="L28" s="26">
        <f t="shared" si="7"/>
        <v>-87046</v>
      </c>
      <c r="M28" s="27">
        <f t="shared" si="8"/>
        <v>-0.70050000000000001</v>
      </c>
      <c r="N28" s="27">
        <v>-0.70669999999999999</v>
      </c>
    </row>
    <row r="29" spans="1:16" x14ac:dyDescent="0.2">
      <c r="A29" s="23">
        <f t="shared" si="9"/>
        <v>23</v>
      </c>
      <c r="B29" s="41" t="s">
        <v>30</v>
      </c>
      <c r="C29" s="38">
        <v>7313</v>
      </c>
      <c r="D29" s="39">
        <v>71</v>
      </c>
      <c r="E29" s="27">
        <f t="shared" si="3"/>
        <v>0</v>
      </c>
      <c r="F29" s="40">
        <v>3956</v>
      </c>
      <c r="G29" s="27">
        <f t="shared" si="11"/>
        <v>2.0000000000000001E-4</v>
      </c>
      <c r="H29" s="40">
        <v>0</v>
      </c>
      <c r="I29" s="27">
        <f t="shared" si="4"/>
        <v>0</v>
      </c>
      <c r="J29" s="40">
        <f t="shared" si="5"/>
        <v>4027</v>
      </c>
      <c r="K29" s="29">
        <f t="shared" si="6"/>
        <v>1E-4</v>
      </c>
      <c r="L29" s="26">
        <f t="shared" si="7"/>
        <v>-3286</v>
      </c>
      <c r="M29" s="27">
        <f t="shared" si="8"/>
        <v>-0.44929999999999998</v>
      </c>
      <c r="N29" s="27">
        <v>-0.4607</v>
      </c>
    </row>
    <row r="30" spans="1:16" ht="19.5" x14ac:dyDescent="0.2">
      <c r="A30" s="23">
        <f t="shared" si="9"/>
        <v>24</v>
      </c>
      <c r="B30" s="41" t="s">
        <v>31</v>
      </c>
      <c r="C30" s="31">
        <v>435</v>
      </c>
      <c r="D30" s="32">
        <v>251</v>
      </c>
      <c r="E30" s="27">
        <f t="shared" si="3"/>
        <v>0</v>
      </c>
      <c r="F30" s="33">
        <v>0</v>
      </c>
      <c r="G30" s="27">
        <f t="shared" si="11"/>
        <v>0</v>
      </c>
      <c r="H30" s="33">
        <v>0</v>
      </c>
      <c r="I30" s="27">
        <f t="shared" si="4"/>
        <v>0</v>
      </c>
      <c r="J30" s="33">
        <f t="shared" si="5"/>
        <v>251</v>
      </c>
      <c r="K30" s="29">
        <f t="shared" si="6"/>
        <v>0</v>
      </c>
      <c r="L30" s="26">
        <f t="shared" si="7"/>
        <v>-184</v>
      </c>
      <c r="M30" s="27">
        <f t="shared" si="8"/>
        <v>-0.42299999999999999</v>
      </c>
      <c r="N30" s="27">
        <v>-0.43490000000000001</v>
      </c>
    </row>
    <row r="31" spans="1:16" s="36" customFormat="1" ht="19.5" x14ac:dyDescent="0.2">
      <c r="A31" s="23">
        <f t="shared" si="9"/>
        <v>25</v>
      </c>
      <c r="B31" s="41" t="s">
        <v>37</v>
      </c>
      <c r="C31" s="31">
        <v>95</v>
      </c>
      <c r="D31" s="32">
        <v>0</v>
      </c>
      <c r="E31" s="27">
        <f t="shared" si="3"/>
        <v>0</v>
      </c>
      <c r="F31" s="33">
        <v>44</v>
      </c>
      <c r="G31" s="27">
        <f t="shared" si="11"/>
        <v>0</v>
      </c>
      <c r="H31" s="33">
        <v>0</v>
      </c>
      <c r="I31" s="27">
        <f t="shared" si="4"/>
        <v>0</v>
      </c>
      <c r="J31" s="33">
        <f t="shared" si="5"/>
        <v>44</v>
      </c>
      <c r="K31" s="29">
        <f t="shared" si="6"/>
        <v>0</v>
      </c>
      <c r="L31" s="26">
        <f t="shared" si="7"/>
        <v>-51</v>
      </c>
      <c r="M31" s="27">
        <f t="shared" si="8"/>
        <v>-0.53680000000000005</v>
      </c>
      <c r="N31" s="27">
        <v>-0.5464</v>
      </c>
      <c r="O31" s="1"/>
      <c r="P31" s="1"/>
    </row>
    <row r="32" spans="1:16" ht="19.5" x14ac:dyDescent="0.2">
      <c r="A32" s="23">
        <f t="shared" si="9"/>
        <v>26</v>
      </c>
      <c r="B32" s="41" t="s">
        <v>36</v>
      </c>
      <c r="C32" s="31">
        <v>1</v>
      </c>
      <c r="D32" s="32">
        <v>2</v>
      </c>
      <c r="E32" s="27">
        <f t="shared" si="3"/>
        <v>0</v>
      </c>
      <c r="F32" s="33">
        <v>27</v>
      </c>
      <c r="G32" s="27">
        <f t="shared" si="11"/>
        <v>0</v>
      </c>
      <c r="H32" s="33">
        <v>0</v>
      </c>
      <c r="I32" s="27">
        <f t="shared" si="4"/>
        <v>0</v>
      </c>
      <c r="J32" s="33">
        <f t="shared" si="5"/>
        <v>29</v>
      </c>
      <c r="K32" s="29">
        <f t="shared" si="6"/>
        <v>0</v>
      </c>
      <c r="L32" s="26">
        <f t="shared" si="7"/>
        <v>28</v>
      </c>
      <c r="M32" s="27">
        <f t="shared" si="8"/>
        <v>28</v>
      </c>
      <c r="N32" s="27">
        <v>27.403500000000001</v>
      </c>
      <c r="P32" s="36"/>
    </row>
    <row r="33" spans="1:15" ht="13.5" thickBot="1" x14ac:dyDescent="0.25">
      <c r="A33" s="23">
        <f t="shared" si="9"/>
        <v>27</v>
      </c>
      <c r="B33" s="41" t="s">
        <v>35</v>
      </c>
      <c r="C33" s="31">
        <v>390</v>
      </c>
      <c r="D33" s="32">
        <v>0</v>
      </c>
      <c r="E33" s="27">
        <f t="shared" si="3"/>
        <v>0</v>
      </c>
      <c r="F33" s="33">
        <v>0</v>
      </c>
      <c r="G33" s="27">
        <f t="shared" si="11"/>
        <v>0</v>
      </c>
      <c r="H33" s="33">
        <v>0</v>
      </c>
      <c r="I33" s="27">
        <f t="shared" si="4"/>
        <v>0</v>
      </c>
      <c r="J33" s="33">
        <f t="shared" si="5"/>
        <v>0</v>
      </c>
      <c r="K33" s="29">
        <f t="shared" si="6"/>
        <v>0</v>
      </c>
      <c r="L33" s="26">
        <f t="shared" si="7"/>
        <v>-390</v>
      </c>
      <c r="M33" s="27">
        <f t="shared" si="8"/>
        <v>-1</v>
      </c>
      <c r="N33" s="27">
        <v>-1</v>
      </c>
    </row>
    <row r="34" spans="1:15" s="36" customFormat="1" ht="13.5" thickBot="1" x14ac:dyDescent="0.25">
      <c r="A34" s="16" t="s">
        <v>40</v>
      </c>
      <c r="B34" s="42" t="s">
        <v>41</v>
      </c>
      <c r="C34" s="43">
        <f t="shared" ref="C34:K34" si="12">C35+C36</f>
        <v>23776562</v>
      </c>
      <c r="D34" s="44">
        <f t="shared" si="12"/>
        <v>9750999</v>
      </c>
      <c r="E34" s="20">
        <f t="shared" si="12"/>
        <v>0.4904</v>
      </c>
      <c r="F34" s="45">
        <f t="shared" si="12"/>
        <v>11792953</v>
      </c>
      <c r="G34" s="20">
        <f>G35+G36</f>
        <v>0.54749999999999999</v>
      </c>
      <c r="H34" s="45">
        <f t="shared" si="12"/>
        <v>5763944</v>
      </c>
      <c r="I34" s="20">
        <f t="shared" si="12"/>
        <v>0.52839999999999998</v>
      </c>
      <c r="J34" s="45">
        <f t="shared" si="12"/>
        <v>21543952</v>
      </c>
      <c r="K34" s="22">
        <f t="shared" si="12"/>
        <v>0.5202</v>
      </c>
      <c r="L34" s="44">
        <f t="shared" si="1"/>
        <v>-2232610</v>
      </c>
      <c r="M34" s="20">
        <f t="shared" si="2"/>
        <v>-9.3899999999999997E-2</v>
      </c>
      <c r="N34" s="20">
        <v>-0.1125</v>
      </c>
      <c r="O34" s="1"/>
    </row>
    <row r="35" spans="1:15" ht="12" customHeight="1" x14ac:dyDescent="0.2">
      <c r="A35" s="46" t="s">
        <v>42</v>
      </c>
      <c r="B35" s="47" t="s">
        <v>43</v>
      </c>
      <c r="C35" s="48">
        <v>16956432</v>
      </c>
      <c r="D35" s="49">
        <v>6211798</v>
      </c>
      <c r="E35" s="50">
        <f>D35/D$62</f>
        <v>0.31240000000000001</v>
      </c>
      <c r="F35" s="51">
        <v>8971623</v>
      </c>
      <c r="G35" s="50">
        <f>F35/F$62</f>
        <v>0.41649999999999998</v>
      </c>
      <c r="H35" s="51">
        <v>4473932</v>
      </c>
      <c r="I35" s="50">
        <f>H35/H$62</f>
        <v>0.41020000000000001</v>
      </c>
      <c r="J35" s="51">
        <f>D35+F35</f>
        <v>15183421</v>
      </c>
      <c r="K35" s="52">
        <f>J35/J$62</f>
        <v>0.36649999999999999</v>
      </c>
      <c r="L35" s="53">
        <f t="shared" si="1"/>
        <v>-1773011</v>
      </c>
      <c r="M35" s="50">
        <f t="shared" si="2"/>
        <v>-0.1046</v>
      </c>
      <c r="N35" s="50">
        <v>-0.123</v>
      </c>
    </row>
    <row r="36" spans="1:15" ht="12" customHeight="1" x14ac:dyDescent="0.2">
      <c r="A36" s="54" t="s">
        <v>44</v>
      </c>
      <c r="B36" s="55" t="s">
        <v>45</v>
      </c>
      <c r="C36" s="56">
        <f t="shared" ref="C36:K36" si="13">SUM(C37:C54)</f>
        <v>6820130</v>
      </c>
      <c r="D36" s="57">
        <f t="shared" si="13"/>
        <v>3539201</v>
      </c>
      <c r="E36" s="58">
        <f t="shared" si="13"/>
        <v>0.17799999999999999</v>
      </c>
      <c r="F36" s="59">
        <f t="shared" si="13"/>
        <v>2821330</v>
      </c>
      <c r="G36" s="58">
        <f t="shared" si="13"/>
        <v>0.13100000000000001</v>
      </c>
      <c r="H36" s="59">
        <f t="shared" si="13"/>
        <v>1290012</v>
      </c>
      <c r="I36" s="58">
        <f t="shared" si="13"/>
        <v>0.1182</v>
      </c>
      <c r="J36" s="59">
        <f t="shared" si="13"/>
        <v>6360531</v>
      </c>
      <c r="K36" s="60">
        <f t="shared" si="13"/>
        <v>0.1537</v>
      </c>
      <c r="L36" s="61">
        <f t="shared" si="1"/>
        <v>-459599</v>
      </c>
      <c r="M36" s="50">
        <f t="shared" si="2"/>
        <v>-6.7400000000000002E-2</v>
      </c>
      <c r="N36" s="50">
        <v>-8.6599999999999996E-2</v>
      </c>
    </row>
    <row r="37" spans="1:15" ht="19.5" x14ac:dyDescent="0.2">
      <c r="A37" s="62">
        <v>1</v>
      </c>
      <c r="B37" s="69" t="s">
        <v>48</v>
      </c>
      <c r="C37" s="64">
        <v>1328735</v>
      </c>
      <c r="D37" s="65">
        <v>1115686</v>
      </c>
      <c r="E37" s="27">
        <f t="shared" ref="E37:E48" si="14">D37/D$62</f>
        <v>5.6099999999999997E-2</v>
      </c>
      <c r="F37" s="66">
        <v>373753</v>
      </c>
      <c r="G37" s="27">
        <f t="shared" ref="G37:G47" si="15">F37/F$62</f>
        <v>1.7399999999999999E-2</v>
      </c>
      <c r="H37" s="66">
        <v>23943</v>
      </c>
      <c r="I37" s="27">
        <f t="shared" ref="I37:I54" si="16">H37/H$62</f>
        <v>2.2000000000000001E-3</v>
      </c>
      <c r="J37" s="66">
        <f t="shared" ref="J37:J54" si="17">D37+F37</f>
        <v>1489439</v>
      </c>
      <c r="K37" s="29">
        <f t="shared" ref="K37:K54" si="18">J37/J$62</f>
        <v>3.5999999999999997E-2</v>
      </c>
      <c r="L37" s="70">
        <f t="shared" ref="L37:L54" si="19">J37-C37</f>
        <v>160704</v>
      </c>
      <c r="M37" s="27">
        <f t="shared" ref="M37:M54" si="20">J37/C37-100%</f>
        <v>0.12089999999999999</v>
      </c>
      <c r="N37" s="27">
        <v>9.7900000000000001E-2</v>
      </c>
    </row>
    <row r="38" spans="1:15" x14ac:dyDescent="0.2">
      <c r="A38" s="62">
        <v>2</v>
      </c>
      <c r="B38" s="63" t="s">
        <v>47</v>
      </c>
      <c r="C38" s="38">
        <v>1457922</v>
      </c>
      <c r="D38" s="39">
        <v>626604</v>
      </c>
      <c r="E38" s="27">
        <f t="shared" si="14"/>
        <v>3.15E-2</v>
      </c>
      <c r="F38" s="40">
        <v>817622</v>
      </c>
      <c r="G38" s="27">
        <f t="shared" si="15"/>
        <v>3.7999999999999999E-2</v>
      </c>
      <c r="H38" s="40">
        <v>446199</v>
      </c>
      <c r="I38" s="27">
        <f t="shared" si="16"/>
        <v>4.0899999999999999E-2</v>
      </c>
      <c r="J38" s="40">
        <f t="shared" si="17"/>
        <v>1444226</v>
      </c>
      <c r="K38" s="29">
        <f t="shared" si="18"/>
        <v>3.49E-2</v>
      </c>
      <c r="L38" s="39">
        <f t="shared" si="19"/>
        <v>-13696</v>
      </c>
      <c r="M38" s="68">
        <f t="shared" si="20"/>
        <v>-9.4000000000000004E-3</v>
      </c>
      <c r="N38" s="68">
        <v>-2.98E-2</v>
      </c>
    </row>
    <row r="39" spans="1:15" x14ac:dyDescent="0.2">
      <c r="A39" s="62">
        <v>3</v>
      </c>
      <c r="B39" s="63" t="s">
        <v>46</v>
      </c>
      <c r="C39" s="64">
        <v>1645425</v>
      </c>
      <c r="D39" s="65">
        <v>577508</v>
      </c>
      <c r="E39" s="27">
        <f t="shared" si="14"/>
        <v>2.9000000000000001E-2</v>
      </c>
      <c r="F39" s="66">
        <v>809048</v>
      </c>
      <c r="G39" s="27">
        <f t="shared" si="15"/>
        <v>3.7600000000000001E-2</v>
      </c>
      <c r="H39" s="66">
        <v>453766</v>
      </c>
      <c r="I39" s="27">
        <f t="shared" si="16"/>
        <v>4.1599999999999998E-2</v>
      </c>
      <c r="J39" s="66">
        <f t="shared" si="17"/>
        <v>1386556</v>
      </c>
      <c r="K39" s="29">
        <f t="shared" si="18"/>
        <v>3.3500000000000002E-2</v>
      </c>
      <c r="L39" s="67">
        <f t="shared" si="19"/>
        <v>-258869</v>
      </c>
      <c r="M39" s="27">
        <f t="shared" si="20"/>
        <v>-0.1573</v>
      </c>
      <c r="N39" s="27">
        <v>-0.17469999999999999</v>
      </c>
    </row>
    <row r="40" spans="1:15" x14ac:dyDescent="0.2">
      <c r="A40" s="62">
        <v>4</v>
      </c>
      <c r="B40" s="71" t="s">
        <v>49</v>
      </c>
      <c r="C40" s="64">
        <v>948513</v>
      </c>
      <c r="D40" s="65">
        <v>456125</v>
      </c>
      <c r="E40" s="27">
        <f t="shared" si="14"/>
        <v>2.29E-2</v>
      </c>
      <c r="F40" s="66">
        <v>548953</v>
      </c>
      <c r="G40" s="27">
        <f t="shared" si="15"/>
        <v>2.5499999999999998E-2</v>
      </c>
      <c r="H40" s="66">
        <v>259599</v>
      </c>
      <c r="I40" s="27">
        <f t="shared" si="16"/>
        <v>2.3800000000000002E-2</v>
      </c>
      <c r="J40" s="66">
        <f t="shared" si="17"/>
        <v>1005078</v>
      </c>
      <c r="K40" s="29">
        <f t="shared" si="18"/>
        <v>2.4299999999999999E-2</v>
      </c>
      <c r="L40" s="67">
        <f t="shared" si="19"/>
        <v>56565</v>
      </c>
      <c r="M40" s="27">
        <f t="shared" si="20"/>
        <v>5.96E-2</v>
      </c>
      <c r="N40" s="27">
        <v>3.78E-2</v>
      </c>
    </row>
    <row r="41" spans="1:15" ht="19.5" x14ac:dyDescent="0.2">
      <c r="A41" s="62">
        <v>5</v>
      </c>
      <c r="B41" s="69" t="s">
        <v>50</v>
      </c>
      <c r="C41" s="64">
        <v>675931</v>
      </c>
      <c r="D41" s="65">
        <v>609533</v>
      </c>
      <c r="E41" s="27">
        <f t="shared" si="14"/>
        <v>3.0700000000000002E-2</v>
      </c>
      <c r="F41" s="66">
        <v>79468</v>
      </c>
      <c r="G41" s="27">
        <f t="shared" si="15"/>
        <v>3.7000000000000002E-3</v>
      </c>
      <c r="H41" s="66">
        <v>2800</v>
      </c>
      <c r="I41" s="27">
        <f t="shared" si="16"/>
        <v>2.9999999999999997E-4</v>
      </c>
      <c r="J41" s="66">
        <f t="shared" si="17"/>
        <v>689001</v>
      </c>
      <c r="K41" s="29">
        <f t="shared" si="18"/>
        <v>1.66E-2</v>
      </c>
      <c r="L41" s="70">
        <f t="shared" si="19"/>
        <v>13070</v>
      </c>
      <c r="M41" s="27">
        <f t="shared" si="20"/>
        <v>1.9300000000000001E-2</v>
      </c>
      <c r="N41" s="27">
        <v>-1.6000000000000001E-3</v>
      </c>
    </row>
    <row r="42" spans="1:15" ht="12" customHeight="1" x14ac:dyDescent="0.2">
      <c r="A42" s="62">
        <v>6</v>
      </c>
      <c r="B42" s="63" t="s">
        <v>54</v>
      </c>
      <c r="C42" s="38">
        <v>129911</v>
      </c>
      <c r="D42" s="39">
        <v>64500</v>
      </c>
      <c r="E42" s="27">
        <f t="shared" si="14"/>
        <v>3.2000000000000002E-3</v>
      </c>
      <c r="F42" s="40">
        <v>57285</v>
      </c>
      <c r="G42" s="27">
        <f t="shared" si="15"/>
        <v>2.7000000000000001E-3</v>
      </c>
      <c r="H42" s="40">
        <v>18877</v>
      </c>
      <c r="I42" s="27">
        <f t="shared" si="16"/>
        <v>1.6999999999999999E-3</v>
      </c>
      <c r="J42" s="40">
        <f t="shared" si="17"/>
        <v>121785</v>
      </c>
      <c r="K42" s="29">
        <f t="shared" si="18"/>
        <v>2.8999999999999998E-3</v>
      </c>
      <c r="L42" s="67">
        <f t="shared" si="19"/>
        <v>-8126</v>
      </c>
      <c r="M42" s="27">
        <f t="shared" si="20"/>
        <v>-6.2600000000000003E-2</v>
      </c>
      <c r="N42" s="27">
        <v>-8.1799999999999998E-2</v>
      </c>
    </row>
    <row r="43" spans="1:15" ht="19.5" x14ac:dyDescent="0.2">
      <c r="A43" s="62">
        <v>7</v>
      </c>
      <c r="B43" s="63" t="s">
        <v>57</v>
      </c>
      <c r="C43" s="38">
        <v>27669</v>
      </c>
      <c r="D43" s="39">
        <v>15739</v>
      </c>
      <c r="E43" s="27">
        <f t="shared" si="14"/>
        <v>8.0000000000000004E-4</v>
      </c>
      <c r="F43" s="40">
        <v>64879</v>
      </c>
      <c r="G43" s="27">
        <f t="shared" si="15"/>
        <v>3.0000000000000001E-3</v>
      </c>
      <c r="H43" s="40">
        <v>51209</v>
      </c>
      <c r="I43" s="27">
        <f t="shared" si="16"/>
        <v>4.7000000000000002E-3</v>
      </c>
      <c r="J43" s="40">
        <f t="shared" si="17"/>
        <v>80618</v>
      </c>
      <c r="K43" s="29">
        <f t="shared" si="18"/>
        <v>1.9E-3</v>
      </c>
      <c r="L43" s="67">
        <f t="shared" si="19"/>
        <v>52949</v>
      </c>
      <c r="M43" s="27">
        <f t="shared" si="20"/>
        <v>1.9137</v>
      </c>
      <c r="N43" s="27">
        <v>1.8536999999999999</v>
      </c>
    </row>
    <row r="44" spans="1:15" ht="19.5" x14ac:dyDescent="0.2">
      <c r="A44" s="62">
        <v>8</v>
      </c>
      <c r="B44" s="63" t="s">
        <v>56</v>
      </c>
      <c r="C44" s="38">
        <v>51004</v>
      </c>
      <c r="D44" s="39">
        <v>19070</v>
      </c>
      <c r="E44" s="27">
        <f t="shared" si="14"/>
        <v>1E-3</v>
      </c>
      <c r="F44" s="40">
        <v>33074</v>
      </c>
      <c r="G44" s="27">
        <f t="shared" si="15"/>
        <v>1.5E-3</v>
      </c>
      <c r="H44" s="40">
        <v>15884</v>
      </c>
      <c r="I44" s="27">
        <f t="shared" si="16"/>
        <v>1.5E-3</v>
      </c>
      <c r="J44" s="40">
        <f t="shared" si="17"/>
        <v>52144</v>
      </c>
      <c r="K44" s="29">
        <f t="shared" si="18"/>
        <v>1.2999999999999999E-3</v>
      </c>
      <c r="L44" s="39">
        <f t="shared" si="19"/>
        <v>1140</v>
      </c>
      <c r="M44" s="68">
        <f t="shared" si="20"/>
        <v>2.24E-2</v>
      </c>
      <c r="N44" s="68">
        <v>1.2999999999999999E-3</v>
      </c>
    </row>
    <row r="45" spans="1:15" ht="12" customHeight="1" x14ac:dyDescent="0.2">
      <c r="A45" s="62">
        <v>9</v>
      </c>
      <c r="B45" s="72" t="s">
        <v>51</v>
      </c>
      <c r="C45" s="38">
        <v>502359</v>
      </c>
      <c r="D45" s="39">
        <v>8226</v>
      </c>
      <c r="E45" s="27">
        <f t="shared" si="14"/>
        <v>4.0000000000000002E-4</v>
      </c>
      <c r="F45" s="40">
        <v>19068</v>
      </c>
      <c r="G45" s="27">
        <f t="shared" si="15"/>
        <v>8.9999999999999998E-4</v>
      </c>
      <c r="H45" s="40">
        <v>10007</v>
      </c>
      <c r="I45" s="27">
        <f t="shared" si="16"/>
        <v>8.9999999999999998E-4</v>
      </c>
      <c r="J45" s="40">
        <f t="shared" si="17"/>
        <v>27294</v>
      </c>
      <c r="K45" s="29">
        <f t="shared" si="18"/>
        <v>6.9999999999999999E-4</v>
      </c>
      <c r="L45" s="67">
        <f t="shared" si="19"/>
        <v>-475065</v>
      </c>
      <c r="M45" s="27">
        <f t="shared" si="20"/>
        <v>-0.94569999999999999</v>
      </c>
      <c r="N45" s="27">
        <v>-0.94679999999999997</v>
      </c>
    </row>
    <row r="46" spans="1:15" ht="19.5" x14ac:dyDescent="0.2">
      <c r="A46" s="62">
        <v>10</v>
      </c>
      <c r="B46" s="69" t="s">
        <v>55</v>
      </c>
      <c r="C46" s="38">
        <v>15127</v>
      </c>
      <c r="D46" s="39">
        <v>21701</v>
      </c>
      <c r="E46" s="27">
        <f t="shared" si="14"/>
        <v>1.1000000000000001E-3</v>
      </c>
      <c r="F46" s="40">
        <v>1638</v>
      </c>
      <c r="G46" s="27">
        <f t="shared" si="15"/>
        <v>1E-4</v>
      </c>
      <c r="H46" s="40">
        <v>1273</v>
      </c>
      <c r="I46" s="27">
        <f t="shared" si="16"/>
        <v>1E-4</v>
      </c>
      <c r="J46" s="40">
        <f t="shared" si="17"/>
        <v>23339</v>
      </c>
      <c r="K46" s="29">
        <f t="shared" si="18"/>
        <v>5.9999999999999995E-4</v>
      </c>
      <c r="L46" s="70">
        <f t="shared" si="19"/>
        <v>8212</v>
      </c>
      <c r="M46" s="68">
        <f t="shared" si="20"/>
        <v>0.54290000000000005</v>
      </c>
      <c r="N46" s="68">
        <v>0.5111</v>
      </c>
    </row>
    <row r="47" spans="1:15" x14ac:dyDescent="0.2">
      <c r="A47" s="62">
        <v>11</v>
      </c>
      <c r="B47" s="63" t="s">
        <v>53</v>
      </c>
      <c r="C47" s="64">
        <v>15169</v>
      </c>
      <c r="D47" s="65">
        <v>12838</v>
      </c>
      <c r="E47" s="27">
        <f t="shared" si="14"/>
        <v>5.9999999999999995E-4</v>
      </c>
      <c r="F47" s="66">
        <v>9648</v>
      </c>
      <c r="G47" s="27">
        <f t="shared" si="15"/>
        <v>4.0000000000000002E-4</v>
      </c>
      <c r="H47" s="66">
        <v>3813</v>
      </c>
      <c r="I47" s="27">
        <f t="shared" si="16"/>
        <v>2.9999999999999997E-4</v>
      </c>
      <c r="J47" s="66">
        <f t="shared" si="17"/>
        <v>22486</v>
      </c>
      <c r="K47" s="29">
        <f t="shared" si="18"/>
        <v>5.0000000000000001E-4</v>
      </c>
      <c r="L47" s="70">
        <f t="shared" si="19"/>
        <v>7317</v>
      </c>
      <c r="M47" s="27">
        <f t="shared" si="20"/>
        <v>0.4824</v>
      </c>
      <c r="N47" s="27">
        <v>0.45190000000000002</v>
      </c>
    </row>
    <row r="48" spans="1:15" ht="12" customHeight="1" x14ac:dyDescent="0.2">
      <c r="A48" s="62">
        <v>12</v>
      </c>
      <c r="B48" s="30" t="s">
        <v>62</v>
      </c>
      <c r="C48" s="38">
        <v>18447</v>
      </c>
      <c r="D48" s="39">
        <v>12261</v>
      </c>
      <c r="E48" s="27">
        <f t="shared" si="14"/>
        <v>5.9999999999999995E-4</v>
      </c>
      <c r="F48" s="40">
        <v>6903</v>
      </c>
      <c r="G48" s="27">
        <v>2.0000000000000001E-4</v>
      </c>
      <c r="H48" s="40">
        <v>2503</v>
      </c>
      <c r="I48" s="27">
        <f t="shared" si="16"/>
        <v>2.0000000000000001E-4</v>
      </c>
      <c r="J48" s="40">
        <f t="shared" si="17"/>
        <v>19164</v>
      </c>
      <c r="K48" s="29">
        <f t="shared" si="18"/>
        <v>5.0000000000000001E-4</v>
      </c>
      <c r="L48" s="32">
        <f t="shared" si="19"/>
        <v>717</v>
      </c>
      <c r="M48" s="68">
        <f t="shared" si="20"/>
        <v>3.8899999999999997E-2</v>
      </c>
      <c r="N48" s="68">
        <v>1.7500000000000002E-2</v>
      </c>
    </row>
    <row r="49" spans="1:14" x14ac:dyDescent="0.2">
      <c r="A49" s="62">
        <v>13</v>
      </c>
      <c r="B49" s="30" t="s">
        <v>59</v>
      </c>
      <c r="C49" s="38">
        <v>4992</v>
      </c>
      <c r="D49" s="39">
        <v>500</v>
      </c>
      <c r="E49" s="27">
        <v>1E-4</v>
      </c>
      <c r="F49" s="40">
        <v>560</v>
      </c>
      <c r="G49" s="27">
        <f t="shared" ref="G49:G54" si="21">F49/F$62</f>
        <v>0</v>
      </c>
      <c r="H49" s="40">
        <v>239</v>
      </c>
      <c r="I49" s="27">
        <f t="shared" si="16"/>
        <v>0</v>
      </c>
      <c r="J49" s="40">
        <f t="shared" si="17"/>
        <v>1060</v>
      </c>
      <c r="K49" s="29">
        <f t="shared" si="18"/>
        <v>0</v>
      </c>
      <c r="L49" s="26">
        <f t="shared" si="19"/>
        <v>-3932</v>
      </c>
      <c r="M49" s="27">
        <f t="shared" si="20"/>
        <v>-0.78769999999999996</v>
      </c>
      <c r="N49" s="27">
        <v>-0.79200000000000004</v>
      </c>
    </row>
    <row r="50" spans="1:14" x14ac:dyDescent="0.2">
      <c r="A50" s="62">
        <v>14</v>
      </c>
      <c r="B50" s="30" t="s">
        <v>58</v>
      </c>
      <c r="C50" s="31">
        <v>476</v>
      </c>
      <c r="D50" s="32">
        <v>66</v>
      </c>
      <c r="E50" s="27">
        <f>D50/D$62</f>
        <v>0</v>
      </c>
      <c r="F50" s="33">
        <v>159</v>
      </c>
      <c r="G50" s="27">
        <f t="shared" si="21"/>
        <v>0</v>
      </c>
      <c r="H50" s="33">
        <v>143</v>
      </c>
      <c r="I50" s="27">
        <f t="shared" si="16"/>
        <v>0</v>
      </c>
      <c r="J50" s="33">
        <f t="shared" si="17"/>
        <v>225</v>
      </c>
      <c r="K50" s="29">
        <f t="shared" si="18"/>
        <v>0</v>
      </c>
      <c r="L50" s="26">
        <f t="shared" si="19"/>
        <v>-251</v>
      </c>
      <c r="M50" s="27">
        <f t="shared" si="20"/>
        <v>-0.52729999999999999</v>
      </c>
      <c r="N50" s="27">
        <v>-0.53700000000000003</v>
      </c>
    </row>
    <row r="51" spans="1:14" ht="19.5" x14ac:dyDescent="0.2">
      <c r="A51" s="62">
        <v>15</v>
      </c>
      <c r="B51" s="63" t="s">
        <v>52</v>
      </c>
      <c r="C51" s="38">
        <v>299</v>
      </c>
      <c r="D51" s="39">
        <v>44</v>
      </c>
      <c r="E51" s="27">
        <f>D51/D$62</f>
        <v>0</v>
      </c>
      <c r="F51" s="40">
        <v>77</v>
      </c>
      <c r="G51" s="27">
        <f t="shared" si="21"/>
        <v>0</v>
      </c>
      <c r="H51" s="40">
        <v>71</v>
      </c>
      <c r="I51" s="27">
        <f t="shared" si="16"/>
        <v>0</v>
      </c>
      <c r="J51" s="40">
        <f t="shared" si="17"/>
        <v>121</v>
      </c>
      <c r="K51" s="29">
        <f t="shared" si="18"/>
        <v>0</v>
      </c>
      <c r="L51" s="67">
        <f t="shared" si="19"/>
        <v>-178</v>
      </c>
      <c r="M51" s="27">
        <f t="shared" si="20"/>
        <v>-0.59530000000000005</v>
      </c>
      <c r="N51" s="27">
        <v>-0.60360000000000003</v>
      </c>
    </row>
    <row r="52" spans="1:14" ht="29.25" x14ac:dyDescent="0.2">
      <c r="A52" s="62">
        <v>16</v>
      </c>
      <c r="B52" s="30" t="s">
        <v>60</v>
      </c>
      <c r="C52" s="38">
        <v>0</v>
      </c>
      <c r="D52" s="39">
        <v>17</v>
      </c>
      <c r="E52" s="27">
        <f>D52/D$62</f>
        <v>0</v>
      </c>
      <c r="F52" s="40">
        <v>0</v>
      </c>
      <c r="G52" s="27">
        <f t="shared" si="21"/>
        <v>0</v>
      </c>
      <c r="H52" s="40">
        <v>0</v>
      </c>
      <c r="I52" s="27">
        <f t="shared" si="16"/>
        <v>0</v>
      </c>
      <c r="J52" s="40">
        <f t="shared" si="17"/>
        <v>17</v>
      </c>
      <c r="K52" s="29">
        <f t="shared" si="18"/>
        <v>0</v>
      </c>
      <c r="L52" s="26">
        <f t="shared" si="19"/>
        <v>17</v>
      </c>
      <c r="M52" s="27" t="e">
        <f t="shared" si="20"/>
        <v>#DIV/0!</v>
      </c>
      <c r="N52" s="27" t="e">
        <v>#DIV/0!</v>
      </c>
    </row>
    <row r="53" spans="1:14" x14ac:dyDescent="0.2">
      <c r="A53" s="62">
        <v>17</v>
      </c>
      <c r="B53" s="30" t="s">
        <v>61</v>
      </c>
      <c r="C53" s="38">
        <v>3</v>
      </c>
      <c r="D53" s="39">
        <v>0</v>
      </c>
      <c r="E53" s="27">
        <f>D53/D$62</f>
        <v>0</v>
      </c>
      <c r="F53" s="40">
        <v>0</v>
      </c>
      <c r="G53" s="27">
        <f t="shared" si="21"/>
        <v>0</v>
      </c>
      <c r="H53" s="40">
        <v>0</v>
      </c>
      <c r="I53" s="27">
        <f t="shared" si="16"/>
        <v>0</v>
      </c>
      <c r="J53" s="40">
        <f t="shared" si="17"/>
        <v>0</v>
      </c>
      <c r="K53" s="29">
        <f t="shared" si="18"/>
        <v>0</v>
      </c>
      <c r="L53" s="26">
        <f t="shared" si="19"/>
        <v>-3</v>
      </c>
      <c r="M53" s="27">
        <f t="shared" si="20"/>
        <v>-1</v>
      </c>
      <c r="N53" s="27">
        <v>-1</v>
      </c>
    </row>
    <row r="54" spans="1:14" ht="13.5" thickBot="1" x14ac:dyDescent="0.25">
      <c r="A54" s="62">
        <v>18</v>
      </c>
      <c r="B54" s="72" t="s">
        <v>63</v>
      </c>
      <c r="C54" s="38">
        <v>-1852</v>
      </c>
      <c r="D54" s="39">
        <v>-1217</v>
      </c>
      <c r="E54" s="27">
        <v>0</v>
      </c>
      <c r="F54" s="40">
        <v>-805</v>
      </c>
      <c r="G54" s="27">
        <f t="shared" si="21"/>
        <v>0</v>
      </c>
      <c r="H54" s="40">
        <v>-314</v>
      </c>
      <c r="I54" s="27">
        <f t="shared" si="16"/>
        <v>0</v>
      </c>
      <c r="J54" s="40">
        <f t="shared" si="17"/>
        <v>-2022</v>
      </c>
      <c r="K54" s="29">
        <f t="shared" si="18"/>
        <v>0</v>
      </c>
      <c r="L54" s="67">
        <f t="shared" si="19"/>
        <v>-170</v>
      </c>
      <c r="M54" s="27">
        <f t="shared" si="20"/>
        <v>9.1800000000000007E-2</v>
      </c>
      <c r="N54" s="27">
        <v>6.93E-2</v>
      </c>
    </row>
    <row r="55" spans="1:14" ht="13.5" thickBot="1" x14ac:dyDescent="0.25">
      <c r="A55" s="73" t="s">
        <v>64</v>
      </c>
      <c r="B55" s="42" t="s">
        <v>65</v>
      </c>
      <c r="C55" s="43">
        <f t="shared" ref="C55:K55" si="22">C56+C60+C61</f>
        <v>7053678</v>
      </c>
      <c r="D55" s="44">
        <f t="shared" si="22"/>
        <v>4892610</v>
      </c>
      <c r="E55" s="20">
        <f t="shared" si="22"/>
        <v>0.24610000000000001</v>
      </c>
      <c r="F55" s="45">
        <f t="shared" si="22"/>
        <v>1597466</v>
      </c>
      <c r="G55" s="20">
        <f>G56+G60+G61</f>
        <v>7.4099999999999999E-2</v>
      </c>
      <c r="H55" s="45">
        <f t="shared" si="22"/>
        <v>425826</v>
      </c>
      <c r="I55" s="20">
        <f t="shared" si="22"/>
        <v>3.9E-2</v>
      </c>
      <c r="J55" s="45">
        <f t="shared" si="22"/>
        <v>6490076</v>
      </c>
      <c r="K55" s="22">
        <f t="shared" si="22"/>
        <v>0.1565</v>
      </c>
      <c r="L55" s="44">
        <f t="shared" si="1"/>
        <v>-563602</v>
      </c>
      <c r="M55" s="20">
        <f t="shared" si="2"/>
        <v>-7.9899999999999999E-2</v>
      </c>
      <c r="N55" s="20">
        <v>-9.8799999999999999E-2</v>
      </c>
    </row>
    <row r="56" spans="1:14" ht="12" customHeight="1" x14ac:dyDescent="0.2">
      <c r="A56" s="74" t="s">
        <v>66</v>
      </c>
      <c r="B56" s="75" t="s">
        <v>67</v>
      </c>
      <c r="C56" s="31">
        <f t="shared" ref="C56:K56" si="23">C57+C58+C59</f>
        <v>6981192</v>
      </c>
      <c r="D56" s="32">
        <f t="shared" si="23"/>
        <v>4851532</v>
      </c>
      <c r="E56" s="68">
        <f t="shared" si="23"/>
        <v>0.24399999999999999</v>
      </c>
      <c r="F56" s="33">
        <f t="shared" si="23"/>
        <v>1531096</v>
      </c>
      <c r="G56" s="68">
        <f>G57+G58+G59</f>
        <v>7.0999999999999994E-2</v>
      </c>
      <c r="H56" s="33">
        <f t="shared" si="23"/>
        <v>420876</v>
      </c>
      <c r="I56" s="68">
        <f t="shared" si="23"/>
        <v>3.8600000000000002E-2</v>
      </c>
      <c r="J56" s="33">
        <f t="shared" si="23"/>
        <v>6382628</v>
      </c>
      <c r="K56" s="76">
        <f t="shared" si="23"/>
        <v>0.154</v>
      </c>
      <c r="L56" s="32">
        <f t="shared" si="1"/>
        <v>-598564</v>
      </c>
      <c r="M56" s="68">
        <f t="shared" si="2"/>
        <v>-8.5699999999999998E-2</v>
      </c>
      <c r="N56" s="68">
        <v>-0.1045</v>
      </c>
    </row>
    <row r="57" spans="1:14" s="84" customFormat="1" ht="12" customHeight="1" x14ac:dyDescent="0.2">
      <c r="A57" s="77" t="s">
        <v>68</v>
      </c>
      <c r="B57" s="78" t="s">
        <v>69</v>
      </c>
      <c r="C57" s="79">
        <v>6019546</v>
      </c>
      <c r="D57" s="80">
        <v>4199777</v>
      </c>
      <c r="E57" s="81">
        <f>D57/D$62</f>
        <v>0.2112</v>
      </c>
      <c r="F57" s="82">
        <v>1268842</v>
      </c>
      <c r="G57" s="81">
        <f>F57/F$62</f>
        <v>5.8900000000000001E-2</v>
      </c>
      <c r="H57" s="82">
        <v>395471</v>
      </c>
      <c r="I57" s="81">
        <f>H57/H$62</f>
        <v>3.6299999999999999E-2</v>
      </c>
      <c r="J57" s="82">
        <f>D57+F57</f>
        <v>5468619</v>
      </c>
      <c r="K57" s="83">
        <f>J57/J$62</f>
        <v>0.13200000000000001</v>
      </c>
      <c r="L57" s="80">
        <f t="shared" si="1"/>
        <v>-550927</v>
      </c>
      <c r="M57" s="81">
        <f t="shared" si="2"/>
        <v>-9.1499999999999998E-2</v>
      </c>
      <c r="N57" s="81">
        <v>-0.11020000000000001</v>
      </c>
    </row>
    <row r="58" spans="1:14" s="84" customFormat="1" ht="12" customHeight="1" x14ac:dyDescent="0.2">
      <c r="A58" s="85" t="s">
        <v>70</v>
      </c>
      <c r="B58" s="78" t="s">
        <v>71</v>
      </c>
      <c r="C58" s="79">
        <v>784271</v>
      </c>
      <c r="D58" s="80">
        <v>357406</v>
      </c>
      <c r="E58" s="81">
        <f>D58/D$62</f>
        <v>1.7999999999999999E-2</v>
      </c>
      <c r="F58" s="82">
        <v>207149</v>
      </c>
      <c r="G58" s="81">
        <f>F58/F$62</f>
        <v>9.5999999999999992E-3</v>
      </c>
      <c r="H58" s="82">
        <v>17799</v>
      </c>
      <c r="I58" s="81">
        <f>H58/H$62</f>
        <v>1.6000000000000001E-3</v>
      </c>
      <c r="J58" s="82">
        <f>D58+F58</f>
        <v>564555</v>
      </c>
      <c r="K58" s="83">
        <f>J58/J$62</f>
        <v>1.3599999999999999E-2</v>
      </c>
      <c r="L58" s="80">
        <f t="shared" si="1"/>
        <v>-219716</v>
      </c>
      <c r="M58" s="81">
        <f t="shared" si="2"/>
        <v>-0.2802</v>
      </c>
      <c r="N58" s="81">
        <v>-0.29499999999999998</v>
      </c>
    </row>
    <row r="59" spans="1:14" s="84" customFormat="1" ht="12" customHeight="1" x14ac:dyDescent="0.2">
      <c r="A59" s="85" t="s">
        <v>72</v>
      </c>
      <c r="B59" s="78" t="s">
        <v>73</v>
      </c>
      <c r="C59" s="86">
        <v>177375</v>
      </c>
      <c r="D59" s="87">
        <v>294349</v>
      </c>
      <c r="E59" s="81">
        <f>D59/D$62</f>
        <v>1.4800000000000001E-2</v>
      </c>
      <c r="F59" s="88">
        <v>55105</v>
      </c>
      <c r="G59" s="81">
        <v>2.5000000000000001E-3</v>
      </c>
      <c r="H59" s="88">
        <v>7606</v>
      </c>
      <c r="I59" s="81">
        <f>H59/H$62</f>
        <v>6.9999999999999999E-4</v>
      </c>
      <c r="J59" s="88">
        <f>D59+F59</f>
        <v>349454</v>
      </c>
      <c r="K59" s="83">
        <f>J59/J$62</f>
        <v>8.3999999999999995E-3</v>
      </c>
      <c r="L59" s="80">
        <f t="shared" si="1"/>
        <v>172079</v>
      </c>
      <c r="M59" s="81">
        <f t="shared" si="2"/>
        <v>0.97009999999999996</v>
      </c>
      <c r="N59" s="81">
        <v>0.92959999999999998</v>
      </c>
    </row>
    <row r="60" spans="1:14" ht="12" customHeight="1" x14ac:dyDescent="0.2">
      <c r="A60" s="89" t="s">
        <v>74</v>
      </c>
      <c r="B60" s="90" t="s">
        <v>75</v>
      </c>
      <c r="C60" s="31">
        <v>71688</v>
      </c>
      <c r="D60" s="32">
        <v>40745</v>
      </c>
      <c r="E60" s="68">
        <f>D60/D$62</f>
        <v>2E-3</v>
      </c>
      <c r="F60" s="33">
        <v>66370</v>
      </c>
      <c r="G60" s="68">
        <f>F60/F$62</f>
        <v>3.0999999999999999E-3</v>
      </c>
      <c r="H60" s="33">
        <v>4950</v>
      </c>
      <c r="I60" s="68">
        <v>4.0000000000000002E-4</v>
      </c>
      <c r="J60" s="33">
        <f>D60+F60</f>
        <v>107115</v>
      </c>
      <c r="K60" s="76">
        <v>2.5000000000000001E-3</v>
      </c>
      <c r="L60" s="32">
        <f t="shared" si="1"/>
        <v>35427</v>
      </c>
      <c r="M60" s="68">
        <f t="shared" si="2"/>
        <v>0.49419999999999997</v>
      </c>
      <c r="N60" s="68">
        <v>0.46350000000000002</v>
      </c>
    </row>
    <row r="61" spans="1:14" ht="12" customHeight="1" thickBot="1" x14ac:dyDescent="0.25">
      <c r="A61" s="91" t="s">
        <v>76</v>
      </c>
      <c r="B61" s="92" t="s">
        <v>77</v>
      </c>
      <c r="C61" s="93">
        <v>798</v>
      </c>
      <c r="D61" s="94">
        <v>333</v>
      </c>
      <c r="E61" s="95">
        <v>1E-4</v>
      </c>
      <c r="F61" s="96">
        <v>0</v>
      </c>
      <c r="G61" s="68">
        <f>F61/F$62</f>
        <v>0</v>
      </c>
      <c r="H61" s="96">
        <v>0</v>
      </c>
      <c r="I61" s="68">
        <f>H61/H$62</f>
        <v>0</v>
      </c>
      <c r="J61" s="96">
        <f>D61+F61</f>
        <v>333</v>
      </c>
      <c r="K61" s="76">
        <f>J61/J$62</f>
        <v>0</v>
      </c>
      <c r="L61" s="94">
        <f t="shared" si="1"/>
        <v>-465</v>
      </c>
      <c r="M61" s="95">
        <f t="shared" si="2"/>
        <v>-0.5827</v>
      </c>
      <c r="N61" s="95">
        <v>-0.59130000000000005</v>
      </c>
    </row>
    <row r="62" spans="1:14" ht="13.5" thickBot="1" x14ac:dyDescent="0.25">
      <c r="A62" s="97"/>
      <c r="B62" s="98" t="s">
        <v>78</v>
      </c>
      <c r="C62" s="99">
        <f t="shared" ref="C62:K62" si="24">C6+C34+C55</f>
        <v>43143573</v>
      </c>
      <c r="D62" s="100">
        <f t="shared" si="24"/>
        <v>19885719</v>
      </c>
      <c r="E62" s="101">
        <f t="shared" si="24"/>
        <v>1</v>
      </c>
      <c r="F62" s="102">
        <f t="shared" si="24"/>
        <v>21539876</v>
      </c>
      <c r="G62" s="101">
        <f t="shared" si="24"/>
        <v>1</v>
      </c>
      <c r="H62" s="102">
        <f t="shared" si="24"/>
        <v>10906138</v>
      </c>
      <c r="I62" s="101">
        <f t="shared" si="24"/>
        <v>1</v>
      </c>
      <c r="J62" s="102">
        <f t="shared" si="24"/>
        <v>41425595</v>
      </c>
      <c r="K62" s="103">
        <f t="shared" si="24"/>
        <v>1</v>
      </c>
      <c r="L62" s="100">
        <f t="shared" si="1"/>
        <v>-1717978</v>
      </c>
      <c r="M62" s="101">
        <f t="shared" si="2"/>
        <v>-3.9800000000000002E-2</v>
      </c>
      <c r="N62" s="101">
        <v>-5.96E-2</v>
      </c>
    </row>
    <row r="63" spans="1:14" ht="14.25" thickTop="1" x14ac:dyDescent="0.25">
      <c r="B63" s="105"/>
      <c r="C63" s="106"/>
      <c r="D63" s="106"/>
      <c r="E63" s="107"/>
      <c r="F63" s="106"/>
      <c r="H63" s="106"/>
      <c r="J63" s="106"/>
    </row>
    <row r="64" spans="1:14" x14ac:dyDescent="0.2">
      <c r="B64" s="107"/>
      <c r="C64" s="108"/>
      <c r="D64" s="108"/>
      <c r="E64" s="107"/>
      <c r="F64" s="108"/>
      <c r="H64" s="108"/>
      <c r="J64" s="108"/>
    </row>
    <row r="65" spans="2:2" x14ac:dyDescent="0.2">
      <c r="B65" s="107"/>
    </row>
  </sheetData>
  <sortState ref="A38:Q56">
    <sortCondition descending="1" ref="J38:J56"/>
  </sortState>
  <mergeCells count="9">
    <mergeCell ref="A1:N1"/>
    <mergeCell ref="M2:N2"/>
    <mergeCell ref="A3:A4"/>
    <mergeCell ref="B3:B4"/>
    <mergeCell ref="C3:C4"/>
    <mergeCell ref="D3:K3"/>
    <mergeCell ref="L3:L4"/>
    <mergeCell ref="M3:M4"/>
    <mergeCell ref="N3:N4"/>
  </mergeCells>
  <pageMargins left="0.11811023622047245" right="0.11811023622047245" top="0.15748031496062992" bottom="0.15748031496062992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 V</vt:lpstr>
      <vt:lpstr>'Tab V'!Print_Area</vt:lpstr>
    </vt:vector>
  </TitlesOfParts>
  <Company>PSF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Maja Zoranovic</cp:lastModifiedBy>
  <cp:lastPrinted>2014-12-22T14:03:30Z</cp:lastPrinted>
  <dcterms:created xsi:type="dcterms:W3CDTF">2014-10-14T11:00:52Z</dcterms:created>
  <dcterms:modified xsi:type="dcterms:W3CDTF">2015-01-13T08:33:57Z</dcterms:modified>
</cp:coreProperties>
</file>