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defaultThemeVersion="124226"/>
  <bookViews>
    <workbookView xWindow="240" yWindow="300" windowWidth="15480" windowHeight="1071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</sheets>
  <externalReferences>
    <externalReference r:id="rId12"/>
  </externalReferences>
  <definedNames>
    <definedName name="_xlnm._FilterDatabase" localSheetId="9" hidden="1">projekti!$A$1:$E$49</definedName>
    <definedName name="_xlnm._FilterDatabase" localSheetId="0" hidden="1">spisak!$C$10:$M$1168</definedName>
    <definedName name="izvor" localSheetId="2">#REF!</definedName>
    <definedName name="izvor">#REF!</definedName>
    <definedName name="_xlnm.Print_Area" localSheetId="0">spisak!$A$1:$N$36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5725"/>
</workbook>
</file>

<file path=xl/calcChain.xml><?xml version="1.0" encoding="utf-8"?>
<calcChain xmlns="http://schemas.openxmlformats.org/spreadsheetml/2006/main">
  <c r="N11" i="1"/>
  <c r="G13" i="16"/>
  <c r="G6" i="1" l="1"/>
  <c r="C4"/>
  <c r="C191" i="38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B16"/>
  <c r="B17" s="1"/>
  <c r="B18" s="1"/>
  <c r="B19" s="1"/>
  <c r="B20" s="1"/>
  <c r="B21" s="1"/>
  <c r="B22" s="1"/>
  <c r="B23" s="1"/>
  <c r="B24" s="1"/>
  <c r="B25" s="1"/>
  <c r="B26" s="1"/>
  <c r="B6"/>
  <c r="B7" s="1"/>
  <c r="B8" s="1"/>
  <c r="B9" s="1"/>
  <c r="B10" s="1"/>
  <c r="B11" s="1"/>
  <c r="B12" s="1"/>
  <c r="B13" s="1"/>
  <c r="B14" s="1"/>
  <c r="B5"/>
  <c r="B4"/>
  <c r="A4" i="37" l="1"/>
  <c r="M7" i="16"/>
  <c r="N7"/>
  <c r="O7"/>
  <c r="P7"/>
  <c r="L7"/>
  <c r="G31"/>
  <c r="G30"/>
  <c r="G29"/>
  <c r="G28"/>
  <c r="G27"/>
  <c r="G26"/>
  <c r="G25"/>
  <c r="G24"/>
  <c r="G23"/>
  <c r="G22"/>
  <c r="G21"/>
  <c r="G20"/>
  <c r="G19"/>
  <c r="G18"/>
  <c r="G17"/>
  <c r="G15"/>
  <c r="G14"/>
  <c r="G12"/>
  <c r="G16"/>
  <c r="I256" i="37"/>
  <c r="A620"/>
  <c r="A621" s="1"/>
  <c r="A622" s="1"/>
  <c r="A623" s="1"/>
  <c r="A624" s="1"/>
  <c r="J624" s="1"/>
  <c r="A592"/>
  <c r="M592" s="1"/>
  <c r="A564"/>
  <c r="A565" s="1"/>
  <c r="A566" s="1"/>
  <c r="A567" s="1"/>
  <c r="A568" s="1"/>
  <c r="O568" s="1"/>
  <c r="A536"/>
  <c r="A537" s="1"/>
  <c r="A538" s="1"/>
  <c r="A539" s="1"/>
  <c r="A540" s="1"/>
  <c r="J540" s="1"/>
  <c r="A508"/>
  <c r="A509" s="1"/>
  <c r="A510" s="1"/>
  <c r="A511" s="1"/>
  <c r="A512" s="1"/>
  <c r="J512" s="1"/>
  <c r="A480"/>
  <c r="M480" s="1"/>
  <c r="A452"/>
  <c r="A453" s="1"/>
  <c r="A454" s="1"/>
  <c r="A455" s="1"/>
  <c r="A456" s="1"/>
  <c r="O456" s="1"/>
  <c r="A424"/>
  <c r="A425" s="1"/>
  <c r="A426" s="1"/>
  <c r="A427" s="1"/>
  <c r="A428" s="1"/>
  <c r="J428" s="1"/>
  <c r="A396"/>
  <c r="A397" s="1"/>
  <c r="A398" s="1"/>
  <c r="A399" s="1"/>
  <c r="A400" s="1"/>
  <c r="J400" s="1"/>
  <c r="A368"/>
  <c r="M368" s="1"/>
  <c r="A340"/>
  <c r="A341" s="1"/>
  <c r="A342" s="1"/>
  <c r="A343" s="1"/>
  <c r="A344" s="1"/>
  <c r="O344" s="1"/>
  <c r="A312"/>
  <c r="A313" s="1"/>
  <c r="A314" s="1"/>
  <c r="A315" s="1"/>
  <c r="A316" s="1"/>
  <c r="J316" s="1"/>
  <c r="A284"/>
  <c r="A285" s="1"/>
  <c r="A286" s="1"/>
  <c r="A287" s="1"/>
  <c r="A288" s="1"/>
  <c r="J288" s="1"/>
  <c r="A256"/>
  <c r="M256" s="1"/>
  <c r="A228"/>
  <c r="A229" s="1"/>
  <c r="A230" s="1"/>
  <c r="A231" s="1"/>
  <c r="P231" s="1"/>
  <c r="A200"/>
  <c r="A201" s="1"/>
  <c r="A202" s="1"/>
  <c r="P202" s="1"/>
  <c r="A172"/>
  <c r="P172" s="1"/>
  <c r="A144"/>
  <c r="A116"/>
  <c r="A117" s="1"/>
  <c r="A118" s="1"/>
  <c r="A119" s="1"/>
  <c r="A120" s="1"/>
  <c r="A121" s="1"/>
  <c r="A122" s="1"/>
  <c r="J122" s="1"/>
  <c r="A88"/>
  <c r="P88" s="1"/>
  <c r="A60"/>
  <c r="P60" s="1"/>
  <c r="H12" i="1"/>
  <c r="I12"/>
  <c r="H13"/>
  <c r="I13"/>
  <c r="I11"/>
  <c r="H11"/>
  <c r="M172" i="37" l="1"/>
  <c r="M287"/>
  <c r="M398"/>
  <c r="M511"/>
  <c r="M622"/>
  <c r="I284"/>
  <c r="M122"/>
  <c r="M284"/>
  <c r="M397"/>
  <c r="M508"/>
  <c r="M621"/>
  <c r="M118"/>
  <c r="M343"/>
  <c r="M567"/>
  <c r="H60"/>
  <c r="M60"/>
  <c r="M228"/>
  <c r="M288"/>
  <c r="M453"/>
  <c r="M512"/>
  <c r="M316"/>
  <c r="M424"/>
  <c r="M540"/>
  <c r="I172"/>
  <c r="M116"/>
  <c r="M120"/>
  <c r="M200"/>
  <c r="M230"/>
  <c r="M285"/>
  <c r="M312"/>
  <c r="M341"/>
  <c r="M399"/>
  <c r="M428"/>
  <c r="M455"/>
  <c r="M509"/>
  <c r="M536"/>
  <c r="M565"/>
  <c r="M623"/>
  <c r="I88"/>
  <c r="M88"/>
  <c r="M119"/>
  <c r="M229"/>
  <c r="M340"/>
  <c r="M344"/>
  <c r="M426"/>
  <c r="M454"/>
  <c r="M564"/>
  <c r="M568"/>
  <c r="M117"/>
  <c r="M121"/>
  <c r="M202"/>
  <c r="M231"/>
  <c r="M286"/>
  <c r="M314"/>
  <c r="M342"/>
  <c r="M396"/>
  <c r="M400"/>
  <c r="M452"/>
  <c r="M456"/>
  <c r="M510"/>
  <c r="M538"/>
  <c r="M566"/>
  <c r="M620"/>
  <c r="M624"/>
  <c r="A145"/>
  <c r="I144"/>
  <c r="N144"/>
  <c r="H144"/>
  <c r="A257"/>
  <c r="H256"/>
  <c r="N256"/>
  <c r="A369"/>
  <c r="N368"/>
  <c r="A481"/>
  <c r="H481" s="1"/>
  <c r="N480"/>
  <c r="A593"/>
  <c r="N592"/>
  <c r="M144"/>
  <c r="H172"/>
  <c r="H284"/>
  <c r="N88"/>
  <c r="N117"/>
  <c r="N119"/>
  <c r="N121"/>
  <c r="N200"/>
  <c r="N202"/>
  <c r="N229"/>
  <c r="N231"/>
  <c r="N285"/>
  <c r="N287"/>
  <c r="N312"/>
  <c r="N314"/>
  <c r="N316"/>
  <c r="N341"/>
  <c r="N343"/>
  <c r="N397"/>
  <c r="N399"/>
  <c r="N424"/>
  <c r="N426"/>
  <c r="N428"/>
  <c r="N453"/>
  <c r="N455"/>
  <c r="N509"/>
  <c r="N511"/>
  <c r="N536"/>
  <c r="N538"/>
  <c r="N540"/>
  <c r="N565"/>
  <c r="N567"/>
  <c r="N621"/>
  <c r="N623"/>
  <c r="M201"/>
  <c r="M313"/>
  <c r="M315"/>
  <c r="M425"/>
  <c r="M427"/>
  <c r="M537"/>
  <c r="M539"/>
  <c r="I60"/>
  <c r="N60"/>
  <c r="N116"/>
  <c r="N118"/>
  <c r="N120"/>
  <c r="N122"/>
  <c r="N172"/>
  <c r="N201"/>
  <c r="N228"/>
  <c r="N230"/>
  <c r="N284"/>
  <c r="N286"/>
  <c r="N288"/>
  <c r="N313"/>
  <c r="N315"/>
  <c r="N340"/>
  <c r="N342"/>
  <c r="N344"/>
  <c r="N396"/>
  <c r="N398"/>
  <c r="N400"/>
  <c r="N425"/>
  <c r="N427"/>
  <c r="N452"/>
  <c r="N454"/>
  <c r="N456"/>
  <c r="N508"/>
  <c r="N510"/>
  <c r="N512"/>
  <c r="N537"/>
  <c r="N539"/>
  <c r="N564"/>
  <c r="N566"/>
  <c r="N568"/>
  <c r="N620"/>
  <c r="N622"/>
  <c r="N624"/>
  <c r="I117"/>
  <c r="I119"/>
  <c r="I122"/>
  <c r="I200"/>
  <c r="I201"/>
  <c r="I202"/>
  <c r="I228"/>
  <c r="I229"/>
  <c r="I230"/>
  <c r="I231"/>
  <c r="I285"/>
  <c r="I286"/>
  <c r="I287"/>
  <c r="I288"/>
  <c r="I312"/>
  <c r="I313"/>
  <c r="I314"/>
  <c r="I315"/>
  <c r="I316"/>
  <c r="I340"/>
  <c r="I341"/>
  <c r="I342"/>
  <c r="I343"/>
  <c r="I344"/>
  <c r="I368"/>
  <c r="I396"/>
  <c r="I397"/>
  <c r="I398"/>
  <c r="I399"/>
  <c r="I400"/>
  <c r="I424"/>
  <c r="I425"/>
  <c r="I426"/>
  <c r="I427"/>
  <c r="I428"/>
  <c r="I452"/>
  <c r="I453"/>
  <c r="I454"/>
  <c r="I455"/>
  <c r="I456"/>
  <c r="I480"/>
  <c r="I508"/>
  <c r="I509"/>
  <c r="I510"/>
  <c r="I511"/>
  <c r="I512"/>
  <c r="I536"/>
  <c r="I537"/>
  <c r="I538"/>
  <c r="I539"/>
  <c r="I540"/>
  <c r="I564"/>
  <c r="I565"/>
  <c r="I566"/>
  <c r="I567"/>
  <c r="I568"/>
  <c r="I592"/>
  <c r="I620"/>
  <c r="I621"/>
  <c r="I622"/>
  <c r="I623"/>
  <c r="I624"/>
  <c r="O119"/>
  <c r="O144"/>
  <c r="O202"/>
  <c r="O231"/>
  <c r="O256"/>
  <c r="O285"/>
  <c r="O314"/>
  <c r="O343"/>
  <c r="O368"/>
  <c r="O397"/>
  <c r="O426"/>
  <c r="O455"/>
  <c r="O480"/>
  <c r="O509"/>
  <c r="O538"/>
  <c r="O567"/>
  <c r="O592"/>
  <c r="O621"/>
  <c r="H230"/>
  <c r="H285"/>
  <c r="H286"/>
  <c r="H287"/>
  <c r="H288"/>
  <c r="H312"/>
  <c r="H313"/>
  <c r="H314"/>
  <c r="H315"/>
  <c r="H316"/>
  <c r="H340"/>
  <c r="H341"/>
  <c r="H342"/>
  <c r="H343"/>
  <c r="H344"/>
  <c r="H368"/>
  <c r="H369"/>
  <c r="H396"/>
  <c r="H397"/>
  <c r="H398"/>
  <c r="H399"/>
  <c r="H400"/>
  <c r="H424"/>
  <c r="H425"/>
  <c r="H426"/>
  <c r="H427"/>
  <c r="H428"/>
  <c r="H452"/>
  <c r="H453"/>
  <c r="H454"/>
  <c r="H455"/>
  <c r="H456"/>
  <c r="H480"/>
  <c r="H508"/>
  <c r="H509"/>
  <c r="H510"/>
  <c r="H511"/>
  <c r="H512"/>
  <c r="H536"/>
  <c r="H537"/>
  <c r="H538"/>
  <c r="H539"/>
  <c r="H540"/>
  <c r="H564"/>
  <c r="H565"/>
  <c r="H566"/>
  <c r="H567"/>
  <c r="H568"/>
  <c r="H592"/>
  <c r="H593"/>
  <c r="H620"/>
  <c r="H621"/>
  <c r="H622"/>
  <c r="H623"/>
  <c r="H624"/>
  <c r="O60"/>
  <c r="O118"/>
  <c r="O122"/>
  <c r="O172"/>
  <c r="O201"/>
  <c r="O230"/>
  <c r="O284"/>
  <c r="O288"/>
  <c r="O313"/>
  <c r="O342"/>
  <c r="O396"/>
  <c r="O400"/>
  <c r="O425"/>
  <c r="O454"/>
  <c r="O508"/>
  <c r="O512"/>
  <c r="O537"/>
  <c r="O566"/>
  <c r="O620"/>
  <c r="O624"/>
  <c r="I116"/>
  <c r="I120"/>
  <c r="H88"/>
  <c r="H117"/>
  <c r="H119"/>
  <c r="H121"/>
  <c r="H201"/>
  <c r="H229"/>
  <c r="H231"/>
  <c r="K60"/>
  <c r="K88"/>
  <c r="K116"/>
  <c r="K117"/>
  <c r="K118"/>
  <c r="K119"/>
  <c r="K120"/>
  <c r="K121"/>
  <c r="K122"/>
  <c r="K144"/>
  <c r="K145"/>
  <c r="K172"/>
  <c r="K200"/>
  <c r="K201"/>
  <c r="K202"/>
  <c r="K228"/>
  <c r="K229"/>
  <c r="K230"/>
  <c r="K231"/>
  <c r="K256"/>
  <c r="K257"/>
  <c r="K284"/>
  <c r="K285"/>
  <c r="K286"/>
  <c r="K287"/>
  <c r="K288"/>
  <c r="K312"/>
  <c r="K313"/>
  <c r="K314"/>
  <c r="K315"/>
  <c r="K316"/>
  <c r="K340"/>
  <c r="K341"/>
  <c r="K342"/>
  <c r="K343"/>
  <c r="K344"/>
  <c r="K368"/>
  <c r="K396"/>
  <c r="K397"/>
  <c r="K398"/>
  <c r="K399"/>
  <c r="K400"/>
  <c r="K424"/>
  <c r="K425"/>
  <c r="K426"/>
  <c r="K427"/>
  <c r="K428"/>
  <c r="K452"/>
  <c r="K453"/>
  <c r="K454"/>
  <c r="K455"/>
  <c r="K456"/>
  <c r="K480"/>
  <c r="K508"/>
  <c r="K509"/>
  <c r="K510"/>
  <c r="K511"/>
  <c r="K512"/>
  <c r="K536"/>
  <c r="K537"/>
  <c r="K538"/>
  <c r="K539"/>
  <c r="K540"/>
  <c r="K564"/>
  <c r="K565"/>
  <c r="K566"/>
  <c r="K567"/>
  <c r="K568"/>
  <c r="K592"/>
  <c r="K620"/>
  <c r="K621"/>
  <c r="K622"/>
  <c r="K623"/>
  <c r="K624"/>
  <c r="O88"/>
  <c r="O117"/>
  <c r="O121"/>
  <c r="O200"/>
  <c r="O229"/>
  <c r="O287"/>
  <c r="O312"/>
  <c r="O316"/>
  <c r="O341"/>
  <c r="O399"/>
  <c r="O424"/>
  <c r="O428"/>
  <c r="O453"/>
  <c r="O511"/>
  <c r="O536"/>
  <c r="O540"/>
  <c r="O565"/>
  <c r="O623"/>
  <c r="I118"/>
  <c r="I121"/>
  <c r="H116"/>
  <c r="H118"/>
  <c r="H120"/>
  <c r="H122"/>
  <c r="H200"/>
  <c r="H202"/>
  <c r="H228"/>
  <c r="J60"/>
  <c r="J88"/>
  <c r="J116"/>
  <c r="J117"/>
  <c r="J118"/>
  <c r="J119"/>
  <c r="J120"/>
  <c r="J121"/>
  <c r="J144"/>
  <c r="J145"/>
  <c r="J172"/>
  <c r="J200"/>
  <c r="J201"/>
  <c r="J202"/>
  <c r="J228"/>
  <c r="J229"/>
  <c r="J230"/>
  <c r="J231"/>
  <c r="J256"/>
  <c r="J257"/>
  <c r="J284"/>
  <c r="J285"/>
  <c r="J286"/>
  <c r="J287"/>
  <c r="J312"/>
  <c r="J313"/>
  <c r="J314"/>
  <c r="J315"/>
  <c r="J340"/>
  <c r="J341"/>
  <c r="J342"/>
  <c r="J343"/>
  <c r="J344"/>
  <c r="J368"/>
  <c r="J369"/>
  <c r="J396"/>
  <c r="J397"/>
  <c r="J398"/>
  <c r="J399"/>
  <c r="J424"/>
  <c r="J425"/>
  <c r="J426"/>
  <c r="J427"/>
  <c r="J452"/>
  <c r="J453"/>
  <c r="J454"/>
  <c r="J455"/>
  <c r="J456"/>
  <c r="J480"/>
  <c r="J508"/>
  <c r="J509"/>
  <c r="J510"/>
  <c r="J511"/>
  <c r="J536"/>
  <c r="J537"/>
  <c r="J538"/>
  <c r="J539"/>
  <c r="J564"/>
  <c r="J565"/>
  <c r="J566"/>
  <c r="J567"/>
  <c r="J568"/>
  <c r="J592"/>
  <c r="J593"/>
  <c r="J620"/>
  <c r="J621"/>
  <c r="J622"/>
  <c r="J623"/>
  <c r="O116"/>
  <c r="O120"/>
  <c r="O145"/>
  <c r="O228"/>
  <c r="O257"/>
  <c r="O286"/>
  <c r="O315"/>
  <c r="O340"/>
  <c r="O398"/>
  <c r="O427"/>
  <c r="O452"/>
  <c r="O510"/>
  <c r="O539"/>
  <c r="O564"/>
  <c r="O622"/>
  <c r="A173"/>
  <c r="P173" s="1"/>
  <c r="P119"/>
  <c r="P287"/>
  <c r="P315"/>
  <c r="P343"/>
  <c r="P399"/>
  <c r="P427"/>
  <c r="P455"/>
  <c r="P511"/>
  <c r="P539"/>
  <c r="P567"/>
  <c r="P623"/>
  <c r="P118"/>
  <c r="P230"/>
  <c r="P286"/>
  <c r="P314"/>
  <c r="P342"/>
  <c r="P398"/>
  <c r="P426"/>
  <c r="P454"/>
  <c r="P510"/>
  <c r="P538"/>
  <c r="P566"/>
  <c r="P622"/>
  <c r="A89"/>
  <c r="P117"/>
  <c r="P145"/>
  <c r="P201"/>
  <c r="P229"/>
  <c r="P257"/>
  <c r="P285"/>
  <c r="P313"/>
  <c r="P341"/>
  <c r="P369"/>
  <c r="P397"/>
  <c r="P425"/>
  <c r="P453"/>
  <c r="P481"/>
  <c r="P509"/>
  <c r="P537"/>
  <c r="P565"/>
  <c r="P593"/>
  <c r="P621"/>
  <c r="A61"/>
  <c r="P116"/>
  <c r="P144"/>
  <c r="P200"/>
  <c r="P228"/>
  <c r="P256"/>
  <c r="P284"/>
  <c r="P312"/>
  <c r="P340"/>
  <c r="P368"/>
  <c r="P396"/>
  <c r="P424"/>
  <c r="P452"/>
  <c r="P480"/>
  <c r="P508"/>
  <c r="P536"/>
  <c r="P564"/>
  <c r="P592"/>
  <c r="P620"/>
  <c r="A625"/>
  <c r="A569"/>
  <c r="A541"/>
  <c r="A513"/>
  <c r="A457"/>
  <c r="A429"/>
  <c r="A401"/>
  <c r="A345"/>
  <c r="A317"/>
  <c r="A289"/>
  <c r="A232"/>
  <c r="A203"/>
  <c r="N203" l="1"/>
  <c r="M203"/>
  <c r="N317"/>
  <c r="M317"/>
  <c r="N429"/>
  <c r="M429"/>
  <c r="N541"/>
  <c r="M541"/>
  <c r="A594"/>
  <c r="N593"/>
  <c r="M593"/>
  <c r="A370"/>
  <c r="N369"/>
  <c r="M369"/>
  <c r="N232"/>
  <c r="M232"/>
  <c r="N345"/>
  <c r="M345"/>
  <c r="N457"/>
  <c r="M457"/>
  <c r="N569"/>
  <c r="M569"/>
  <c r="N61"/>
  <c r="M61"/>
  <c r="N89"/>
  <c r="M89"/>
  <c r="A482"/>
  <c r="N481"/>
  <c r="M481"/>
  <c r="N289"/>
  <c r="M289"/>
  <c r="N401"/>
  <c r="M401"/>
  <c r="N513"/>
  <c r="M513"/>
  <c r="N625"/>
  <c r="M625"/>
  <c r="N173"/>
  <c r="M173"/>
  <c r="O593"/>
  <c r="O481"/>
  <c r="O369"/>
  <c r="J481"/>
  <c r="K593"/>
  <c r="K481"/>
  <c r="K369"/>
  <c r="I593"/>
  <c r="I481"/>
  <c r="I369"/>
  <c r="A258"/>
  <c r="N257"/>
  <c r="M257"/>
  <c r="I257"/>
  <c r="H257"/>
  <c r="A146"/>
  <c r="N145"/>
  <c r="H145"/>
  <c r="M145"/>
  <c r="I145"/>
  <c r="A233"/>
  <c r="O232"/>
  <c r="J232"/>
  <c r="K232"/>
  <c r="H232"/>
  <c r="I232"/>
  <c r="A570"/>
  <c r="J569"/>
  <c r="O569"/>
  <c r="K569"/>
  <c r="H569"/>
  <c r="I569"/>
  <c r="O203"/>
  <c r="J203"/>
  <c r="K203"/>
  <c r="H203"/>
  <c r="I203"/>
  <c r="A318"/>
  <c r="J317"/>
  <c r="K317"/>
  <c r="O317"/>
  <c r="H317"/>
  <c r="I317"/>
  <c r="A430"/>
  <c r="J429"/>
  <c r="K429"/>
  <c r="O429"/>
  <c r="H429"/>
  <c r="I429"/>
  <c r="A542"/>
  <c r="J541"/>
  <c r="K541"/>
  <c r="O541"/>
  <c r="H541"/>
  <c r="I541"/>
  <c r="A346"/>
  <c r="J345"/>
  <c r="O345"/>
  <c r="K345"/>
  <c r="H345"/>
  <c r="I345"/>
  <c r="A458"/>
  <c r="J457"/>
  <c r="O457"/>
  <c r="K457"/>
  <c r="H457"/>
  <c r="I457"/>
  <c r="A290"/>
  <c r="J289"/>
  <c r="K289"/>
  <c r="H289"/>
  <c r="O289"/>
  <c r="I289"/>
  <c r="A402"/>
  <c r="J401"/>
  <c r="K401"/>
  <c r="H401"/>
  <c r="O401"/>
  <c r="I401"/>
  <c r="A514"/>
  <c r="J513"/>
  <c r="K513"/>
  <c r="H513"/>
  <c r="O513"/>
  <c r="I513"/>
  <c r="A626"/>
  <c r="J625"/>
  <c r="K625"/>
  <c r="H625"/>
  <c r="O625"/>
  <c r="I625"/>
  <c r="A174"/>
  <c r="J173"/>
  <c r="H173"/>
  <c r="K173"/>
  <c r="O173"/>
  <c r="I173"/>
  <c r="J61"/>
  <c r="I61"/>
  <c r="K61"/>
  <c r="H61"/>
  <c r="O61"/>
  <c r="J89"/>
  <c r="H89"/>
  <c r="I89"/>
  <c r="K89"/>
  <c r="O89"/>
  <c r="A62"/>
  <c r="P61"/>
  <c r="P89"/>
  <c r="A90"/>
  <c r="A204"/>
  <c r="P203"/>
  <c r="N90" l="1"/>
  <c r="M90"/>
  <c r="N233"/>
  <c r="M233"/>
  <c r="A371"/>
  <c r="N370"/>
  <c r="M370"/>
  <c r="H370"/>
  <c r="O370"/>
  <c r="J370"/>
  <c r="I370"/>
  <c r="K370"/>
  <c r="P370"/>
  <c r="N174"/>
  <c r="M174"/>
  <c r="N514"/>
  <c r="M514"/>
  <c r="N290"/>
  <c r="M290"/>
  <c r="N346"/>
  <c r="M346"/>
  <c r="N430"/>
  <c r="M430"/>
  <c r="A147"/>
  <c r="I146"/>
  <c r="N146"/>
  <c r="H146"/>
  <c r="M146"/>
  <c r="O146"/>
  <c r="K146"/>
  <c r="P146"/>
  <c r="J146"/>
  <c r="A483"/>
  <c r="N482"/>
  <c r="M482"/>
  <c r="H482"/>
  <c r="I482"/>
  <c r="K482"/>
  <c r="O482"/>
  <c r="J482"/>
  <c r="P482"/>
  <c r="N570"/>
  <c r="M570"/>
  <c r="A259"/>
  <c r="H258"/>
  <c r="N258"/>
  <c r="M258"/>
  <c r="I258"/>
  <c r="K258"/>
  <c r="O258"/>
  <c r="J258"/>
  <c r="P258"/>
  <c r="N204"/>
  <c r="M204"/>
  <c r="N62"/>
  <c r="M62"/>
  <c r="N626"/>
  <c r="M626"/>
  <c r="N402"/>
  <c r="M402"/>
  <c r="N458"/>
  <c r="M458"/>
  <c r="N542"/>
  <c r="M542"/>
  <c r="N318"/>
  <c r="M318"/>
  <c r="A595"/>
  <c r="N594"/>
  <c r="M594"/>
  <c r="H594"/>
  <c r="I594"/>
  <c r="K594"/>
  <c r="O594"/>
  <c r="J594"/>
  <c r="P594"/>
  <c r="P174"/>
  <c r="O174"/>
  <c r="J174"/>
  <c r="K174"/>
  <c r="H174"/>
  <c r="I174"/>
  <c r="A175"/>
  <c r="J90"/>
  <c r="K90"/>
  <c r="H90"/>
  <c r="O90"/>
  <c r="I90"/>
  <c r="A234"/>
  <c r="J233"/>
  <c r="H233"/>
  <c r="O233"/>
  <c r="K233"/>
  <c r="I233"/>
  <c r="O626"/>
  <c r="J626"/>
  <c r="K626"/>
  <c r="H626"/>
  <c r="I626"/>
  <c r="O402"/>
  <c r="J402"/>
  <c r="K402"/>
  <c r="H402"/>
  <c r="I402"/>
  <c r="J458"/>
  <c r="K458"/>
  <c r="O458"/>
  <c r="H458"/>
  <c r="I458"/>
  <c r="J542"/>
  <c r="K542"/>
  <c r="H542"/>
  <c r="O542"/>
  <c r="I542"/>
  <c r="J318"/>
  <c r="K318"/>
  <c r="H318"/>
  <c r="O318"/>
  <c r="I318"/>
  <c r="A205"/>
  <c r="J204"/>
  <c r="O204"/>
  <c r="K204"/>
  <c r="H204"/>
  <c r="I204"/>
  <c r="O62"/>
  <c r="J62"/>
  <c r="H62"/>
  <c r="K62"/>
  <c r="I62"/>
  <c r="J570"/>
  <c r="K570"/>
  <c r="O570"/>
  <c r="H570"/>
  <c r="I570"/>
  <c r="O514"/>
  <c r="J514"/>
  <c r="K514"/>
  <c r="H514"/>
  <c r="I514"/>
  <c r="O290"/>
  <c r="J290"/>
  <c r="K290"/>
  <c r="H290"/>
  <c r="I290"/>
  <c r="J346"/>
  <c r="K346"/>
  <c r="O346"/>
  <c r="H346"/>
  <c r="I346"/>
  <c r="J430"/>
  <c r="K430"/>
  <c r="H430"/>
  <c r="O430"/>
  <c r="I430"/>
  <c r="P62"/>
  <c r="A63"/>
  <c r="P90"/>
  <c r="A91"/>
  <c r="N91" l="1"/>
  <c r="M91"/>
  <c r="N205"/>
  <c r="M205"/>
  <c r="N175"/>
  <c r="M175"/>
  <c r="A260"/>
  <c r="N259"/>
  <c r="M259"/>
  <c r="I259"/>
  <c r="H259"/>
  <c r="J259"/>
  <c r="K259"/>
  <c r="P259"/>
  <c r="O259"/>
  <c r="P147"/>
  <c r="N147"/>
  <c r="H147"/>
  <c r="M147"/>
  <c r="I147"/>
  <c r="J147"/>
  <c r="A148"/>
  <c r="K147"/>
  <c r="O147"/>
  <c r="A596"/>
  <c r="N595"/>
  <c r="M595"/>
  <c r="H595"/>
  <c r="I595"/>
  <c r="O595"/>
  <c r="K595"/>
  <c r="P595"/>
  <c r="J595"/>
  <c r="N63"/>
  <c r="M63"/>
  <c r="N234"/>
  <c r="M234"/>
  <c r="A484"/>
  <c r="N483"/>
  <c r="M483"/>
  <c r="H483"/>
  <c r="O483"/>
  <c r="I483"/>
  <c r="K483"/>
  <c r="J483"/>
  <c r="P483"/>
  <c r="A372"/>
  <c r="N371"/>
  <c r="M371"/>
  <c r="O371"/>
  <c r="H371"/>
  <c r="J371"/>
  <c r="I371"/>
  <c r="K371"/>
  <c r="P371"/>
  <c r="A206"/>
  <c r="J205"/>
  <c r="H205"/>
  <c r="K205"/>
  <c r="O205"/>
  <c r="I205"/>
  <c r="J175"/>
  <c r="H175"/>
  <c r="O175"/>
  <c r="K175"/>
  <c r="I175"/>
  <c r="A176"/>
  <c r="P175"/>
  <c r="O91"/>
  <c r="J91"/>
  <c r="H91"/>
  <c r="K91"/>
  <c r="I91"/>
  <c r="J63"/>
  <c r="O63"/>
  <c r="K63"/>
  <c r="H63"/>
  <c r="I63"/>
  <c r="J234"/>
  <c r="K234"/>
  <c r="H234"/>
  <c r="O234"/>
  <c r="I234"/>
  <c r="A92"/>
  <c r="P91"/>
  <c r="A64"/>
  <c r="P63"/>
  <c r="J372" l="1"/>
  <c r="N372"/>
  <c r="M372"/>
  <c r="A373"/>
  <c r="H372"/>
  <c r="I372"/>
  <c r="O372"/>
  <c r="K372"/>
  <c r="J260"/>
  <c r="H260"/>
  <c r="N260"/>
  <c r="I260"/>
  <c r="M260"/>
  <c r="O260"/>
  <c r="K260"/>
  <c r="A261"/>
  <c r="J484"/>
  <c r="N484"/>
  <c r="M484"/>
  <c r="O484"/>
  <c r="H484"/>
  <c r="I484"/>
  <c r="K484"/>
  <c r="A485"/>
  <c r="N148"/>
  <c r="M148"/>
  <c r="A149"/>
  <c r="O148"/>
  <c r="J148"/>
  <c r="I148"/>
  <c r="K148"/>
  <c r="H148"/>
  <c r="N206"/>
  <c r="M206"/>
  <c r="N64"/>
  <c r="M64"/>
  <c r="N176"/>
  <c r="M176"/>
  <c r="N92"/>
  <c r="M92"/>
  <c r="J596"/>
  <c r="N596"/>
  <c r="M596"/>
  <c r="O596"/>
  <c r="H596"/>
  <c r="I596"/>
  <c r="K596"/>
  <c r="A597"/>
  <c r="J206"/>
  <c r="K206"/>
  <c r="H206"/>
  <c r="O206"/>
  <c r="I206"/>
  <c r="A93"/>
  <c r="J92"/>
  <c r="I92"/>
  <c r="O92"/>
  <c r="K92"/>
  <c r="H92"/>
  <c r="A65"/>
  <c r="J64"/>
  <c r="H64"/>
  <c r="I64"/>
  <c r="K64"/>
  <c r="O64"/>
  <c r="A177"/>
  <c r="J176"/>
  <c r="K176"/>
  <c r="H176"/>
  <c r="O176"/>
  <c r="I176"/>
  <c r="N177" l="1"/>
  <c r="M177"/>
  <c r="N65"/>
  <c r="M65"/>
  <c r="N597"/>
  <c r="M597"/>
  <c r="A598"/>
  <c r="H597"/>
  <c r="O597"/>
  <c r="I597"/>
  <c r="J597"/>
  <c r="K597"/>
  <c r="N485"/>
  <c r="M485"/>
  <c r="J485"/>
  <c r="K485"/>
  <c r="A486"/>
  <c r="H485"/>
  <c r="O485"/>
  <c r="I485"/>
  <c r="N261"/>
  <c r="M261"/>
  <c r="J261"/>
  <c r="K261"/>
  <c r="A262"/>
  <c r="H261"/>
  <c r="O261"/>
  <c r="I261"/>
  <c r="N373"/>
  <c r="M373"/>
  <c r="A374"/>
  <c r="H373"/>
  <c r="O373"/>
  <c r="I373"/>
  <c r="J373"/>
  <c r="K373"/>
  <c r="N149"/>
  <c r="M149"/>
  <c r="A150"/>
  <c r="H149"/>
  <c r="O149"/>
  <c r="I149"/>
  <c r="J149"/>
  <c r="K149"/>
  <c r="N93"/>
  <c r="M93"/>
  <c r="A178"/>
  <c r="J177"/>
  <c r="H177"/>
  <c r="K177"/>
  <c r="O177"/>
  <c r="I177"/>
  <c r="A94"/>
  <c r="J93"/>
  <c r="H93"/>
  <c r="K93"/>
  <c r="I93"/>
  <c r="O93"/>
  <c r="A66"/>
  <c r="J65"/>
  <c r="K65"/>
  <c r="H65"/>
  <c r="I65"/>
  <c r="O65"/>
  <c r="N66" l="1"/>
  <c r="M66"/>
  <c r="N178"/>
  <c r="M178"/>
  <c r="N150"/>
  <c r="M150"/>
  <c r="J150"/>
  <c r="I150"/>
  <c r="H150"/>
  <c r="O150"/>
  <c r="K150"/>
  <c r="N374"/>
  <c r="M374"/>
  <c r="O374"/>
  <c r="K374"/>
  <c r="H374"/>
  <c r="J374"/>
  <c r="I374"/>
  <c r="N598"/>
  <c r="M598"/>
  <c r="K598"/>
  <c r="H598"/>
  <c r="J598"/>
  <c r="I598"/>
  <c r="O598"/>
  <c r="N94"/>
  <c r="M94"/>
  <c r="N262"/>
  <c r="M262"/>
  <c r="J262"/>
  <c r="I262"/>
  <c r="O262"/>
  <c r="K262"/>
  <c r="H262"/>
  <c r="N486"/>
  <c r="M486"/>
  <c r="O486"/>
  <c r="K486"/>
  <c r="H486"/>
  <c r="J486"/>
  <c r="I486"/>
  <c r="O66"/>
  <c r="J66"/>
  <c r="H66"/>
  <c r="I66"/>
  <c r="K66"/>
  <c r="O178"/>
  <c r="J178"/>
  <c r="K178"/>
  <c r="H178"/>
  <c r="I178"/>
  <c r="J94"/>
  <c r="I94"/>
  <c r="K94"/>
  <c r="H94"/>
  <c r="O94"/>
  <c r="O4" l="1"/>
  <c r="P4"/>
  <c r="F75" i="36"/>
  <c r="B75" s="1"/>
  <c r="F58"/>
  <c r="F27"/>
  <c r="F28"/>
  <c r="F74"/>
  <c r="B74" s="1"/>
  <c r="F73"/>
  <c r="B73" s="1"/>
  <c r="F71"/>
  <c r="F72"/>
  <c r="B72" s="1"/>
  <c r="F68"/>
  <c r="F69" s="1"/>
  <c r="F66"/>
  <c r="F65"/>
  <c r="B65" s="1"/>
  <c r="F64"/>
  <c r="B64"/>
  <c r="F60"/>
  <c r="F61" s="1"/>
  <c r="F49"/>
  <c r="F50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60"/>
  <c r="B71"/>
  <c r="B2"/>
  <c r="B11" i="1"/>
  <c r="B49" i="36"/>
  <c r="F3"/>
  <c r="B3" s="1"/>
  <c r="O11" i="1"/>
  <c r="K4" i="37"/>
  <c r="I4"/>
  <c r="G4"/>
  <c r="E4"/>
  <c r="C4"/>
  <c r="A5"/>
  <c r="A6" s="1"/>
  <c r="C4" i="16"/>
  <c r="A4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J4" i="37"/>
  <c r="A4" i="21"/>
  <c r="A5"/>
  <c r="A6" s="1"/>
  <c r="A7" s="1"/>
  <c r="A8" s="1"/>
  <c r="A9" s="1"/>
  <c r="A10" s="1"/>
  <c r="A11" s="1"/>
  <c r="A12" s="1"/>
  <c r="A13" s="1"/>
  <c r="A14" s="1"/>
  <c r="A15" s="1"/>
  <c r="A12" i="1"/>
  <c r="O12" s="1"/>
  <c r="A13" i="16"/>
  <c r="A14" s="1"/>
  <c r="A15" s="1"/>
  <c r="H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A8" i="16"/>
  <c r="F4" i="36"/>
  <c r="B4"/>
  <c r="B6"/>
  <c r="B17"/>
  <c r="B18"/>
  <c r="B27"/>
  <c r="B5"/>
  <c r="B23"/>
  <c r="B35"/>
  <c r="B36"/>
  <c r="F29"/>
  <c r="F30" s="1"/>
  <c r="B28"/>
  <c r="B12" i="1"/>
  <c r="F67" i="36"/>
  <c r="B67" s="1"/>
  <c r="B66"/>
  <c r="F59"/>
  <c r="B59" s="1"/>
  <c r="B58"/>
  <c r="B68"/>
  <c r="C5" i="37" l="1"/>
  <c r="B38" i="36"/>
  <c r="F39"/>
  <c r="B69"/>
  <c r="F70"/>
  <c r="B70" s="1"/>
  <c r="A13" i="1"/>
  <c r="B7" i="36"/>
  <c r="B37"/>
  <c r="D5" i="37"/>
  <c r="G5"/>
  <c r="M5" s="1"/>
  <c r="M4"/>
  <c r="N4"/>
  <c r="E5"/>
  <c r="P5"/>
  <c r="H5"/>
  <c r="I5"/>
  <c r="J5"/>
  <c r="O5"/>
  <c r="K5"/>
  <c r="O6"/>
  <c r="K6"/>
  <c r="H6"/>
  <c r="I6"/>
  <c r="J6"/>
  <c r="D6"/>
  <c r="P6"/>
  <c r="E6"/>
  <c r="G6"/>
  <c r="C6"/>
  <c r="A7"/>
  <c r="B8" i="36"/>
  <c r="F9"/>
  <c r="F31"/>
  <c r="B30"/>
  <c r="B61"/>
  <c r="F62"/>
  <c r="B19"/>
  <c r="F20"/>
  <c r="A16" i="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B51" i="36"/>
  <c r="F52"/>
  <c r="B29"/>
  <c r="B50"/>
  <c r="G67" i="8"/>
  <c r="A1" i="37"/>
  <c r="B4" s="1"/>
  <c r="J12" i="1"/>
  <c r="M11"/>
  <c r="M12"/>
  <c r="L11"/>
  <c r="N12"/>
  <c r="K11"/>
  <c r="L12"/>
  <c r="K12"/>
  <c r="J11"/>
  <c r="D4" i="37"/>
  <c r="L4" l="1"/>
  <c r="N5"/>
  <c r="B5"/>
  <c r="L5" s="1"/>
  <c r="F40" i="36"/>
  <c r="B39"/>
  <c r="B13" i="1"/>
  <c r="O13"/>
  <c r="A14"/>
  <c r="M6" i="37"/>
  <c r="N6"/>
  <c r="B6"/>
  <c r="L6" s="1"/>
  <c r="J7"/>
  <c r="O7"/>
  <c r="K7"/>
  <c r="H7"/>
  <c r="I7"/>
  <c r="P7"/>
  <c r="E7"/>
  <c r="A8"/>
  <c r="G7"/>
  <c r="D7"/>
  <c r="C7"/>
  <c r="F53" i="36"/>
  <c r="B52"/>
  <c r="F63"/>
  <c r="B63" s="1"/>
  <c r="B62"/>
  <c r="F10"/>
  <c r="B9"/>
  <c r="A7" i="16"/>
  <c r="F32" i="36"/>
  <c r="B31"/>
  <c r="B20"/>
  <c r="F21"/>
  <c r="A15" i="1" l="1"/>
  <c r="O14"/>
  <c r="B14"/>
  <c r="F41" i="36"/>
  <c r="B40"/>
  <c r="M7" i="37"/>
  <c r="N7"/>
  <c r="B7"/>
  <c r="L7" s="1"/>
  <c r="I8"/>
  <c r="J8"/>
  <c r="O8"/>
  <c r="K8"/>
  <c r="H8"/>
  <c r="A11"/>
  <c r="C8"/>
  <c r="P8" s="1"/>
  <c r="A9"/>
  <c r="D8"/>
  <c r="E8"/>
  <c r="G8"/>
  <c r="B53" i="36"/>
  <c r="F54"/>
  <c r="B21"/>
  <c r="F22"/>
  <c r="B22" s="1"/>
  <c r="B32"/>
  <c r="F33"/>
  <c r="B10"/>
  <c r="F11"/>
  <c r="B8" i="37" l="1"/>
  <c r="L8" s="1"/>
  <c r="F42" i="36"/>
  <c r="B41"/>
  <c r="O15" i="1"/>
  <c r="B15"/>
  <c r="A16"/>
  <c r="M8" i="37"/>
  <c r="N8"/>
  <c r="H9"/>
  <c r="I9"/>
  <c r="J9"/>
  <c r="O9"/>
  <c r="K9"/>
  <c r="P11"/>
  <c r="J11"/>
  <c r="K11"/>
  <c r="H11"/>
  <c r="I11"/>
  <c r="O11"/>
  <c r="A10"/>
  <c r="A12"/>
  <c r="E11"/>
  <c r="G11"/>
  <c r="E9"/>
  <c r="D9"/>
  <c r="G9"/>
  <c r="C9"/>
  <c r="P9" s="1"/>
  <c r="C11"/>
  <c r="D11"/>
  <c r="F55" i="36"/>
  <c r="B54"/>
  <c r="B11"/>
  <c r="F12"/>
  <c r="B33"/>
  <c r="F34"/>
  <c r="B34" s="1"/>
  <c r="B9" i="37" l="1"/>
  <c r="L9" s="1"/>
  <c r="A17" i="1"/>
  <c r="O16"/>
  <c r="B16"/>
  <c r="B42" i="36"/>
  <c r="F43"/>
  <c r="F9" i="37"/>
  <c r="M9"/>
  <c r="N9"/>
  <c r="M11"/>
  <c r="N11"/>
  <c r="O10"/>
  <c r="K10"/>
  <c r="H10"/>
  <c r="I10"/>
  <c r="J10"/>
  <c r="B10"/>
  <c r="P12"/>
  <c r="O12"/>
  <c r="I12"/>
  <c r="J12"/>
  <c r="K12"/>
  <c r="H12"/>
  <c r="A13"/>
  <c r="C10"/>
  <c r="P10" s="1"/>
  <c r="E10"/>
  <c r="G10"/>
  <c r="D10"/>
  <c r="E12"/>
  <c r="G12"/>
  <c r="D12"/>
  <c r="C12"/>
  <c r="B12" i="36"/>
  <c r="F13"/>
  <c r="B55"/>
  <c r="F56"/>
  <c r="B43" l="1"/>
  <c r="F44"/>
  <c r="A18" i="1"/>
  <c r="O17"/>
  <c r="B17"/>
  <c r="F10" i="37"/>
  <c r="M10"/>
  <c r="N10"/>
  <c r="M12"/>
  <c r="N12"/>
  <c r="L10"/>
  <c r="B11"/>
  <c r="P13"/>
  <c r="H13"/>
  <c r="I13"/>
  <c r="O13"/>
  <c r="J13"/>
  <c r="K13"/>
  <c r="A14"/>
  <c r="C13"/>
  <c r="G13"/>
  <c r="D13"/>
  <c r="E13"/>
  <c r="F14" i="36"/>
  <c r="B13"/>
  <c r="F57"/>
  <c r="B57" s="1"/>
  <c r="B56"/>
  <c r="B18" i="1" l="1"/>
  <c r="A19"/>
  <c r="O18"/>
  <c r="B44" i="36"/>
  <c r="F45"/>
  <c r="M13" i="37"/>
  <c r="N13"/>
  <c r="B12"/>
  <c r="L11"/>
  <c r="P14"/>
  <c r="K14"/>
  <c r="H14"/>
  <c r="O14"/>
  <c r="I14"/>
  <c r="J14"/>
  <c r="A15"/>
  <c r="G14"/>
  <c r="E14"/>
  <c r="C14"/>
  <c r="D14"/>
  <c r="B14" i="36"/>
  <c r="F15"/>
  <c r="O19" i="1" l="1"/>
  <c r="B19"/>
  <c r="A20"/>
  <c r="B45" i="36"/>
  <c r="F46"/>
  <c r="M14" i="37"/>
  <c r="N14"/>
  <c r="L12"/>
  <c r="B13"/>
  <c r="G15"/>
  <c r="C15"/>
  <c r="P15" s="1"/>
  <c r="J15"/>
  <c r="K15"/>
  <c r="H15"/>
  <c r="I15"/>
  <c r="O15"/>
  <c r="E15"/>
  <c r="D15"/>
  <c r="A16"/>
  <c r="G16" s="1"/>
  <c r="A18"/>
  <c r="F16" i="36"/>
  <c r="B16" s="1"/>
  <c r="B15"/>
  <c r="O20" i="1" l="1"/>
  <c r="B20"/>
  <c r="A21"/>
  <c r="B46" i="36"/>
  <c r="F47"/>
  <c r="M16" i="37"/>
  <c r="N16"/>
  <c r="M15"/>
  <c r="N15"/>
  <c r="L13"/>
  <c r="B14"/>
  <c r="O16"/>
  <c r="I16"/>
  <c r="J16"/>
  <c r="K16"/>
  <c r="H16"/>
  <c r="P18"/>
  <c r="K18"/>
  <c r="H18"/>
  <c r="O18"/>
  <c r="I18"/>
  <c r="J18"/>
  <c r="E16"/>
  <c r="A17"/>
  <c r="G17" s="1"/>
  <c r="C16"/>
  <c r="P16" s="1"/>
  <c r="D16"/>
  <c r="A19"/>
  <c r="F16"/>
  <c r="L13" i="1"/>
  <c r="M13"/>
  <c r="N13"/>
  <c r="K13"/>
  <c r="J13"/>
  <c r="A22" l="1"/>
  <c r="O21"/>
  <c r="B21"/>
  <c r="B47" i="36"/>
  <c r="F48"/>
  <c r="B48" s="1"/>
  <c r="M17" i="37"/>
  <c r="N17"/>
  <c r="D17"/>
  <c r="C17"/>
  <c r="P17" s="1"/>
  <c r="L14"/>
  <c r="B15"/>
  <c r="E17"/>
  <c r="P19"/>
  <c r="J19"/>
  <c r="K19"/>
  <c r="H19"/>
  <c r="I19"/>
  <c r="O19"/>
  <c r="H17"/>
  <c r="I17"/>
  <c r="O17"/>
  <c r="J17"/>
  <c r="K17"/>
  <c r="A20"/>
  <c r="F17"/>
  <c r="C18"/>
  <c r="E18"/>
  <c r="G18"/>
  <c r="D18"/>
  <c r="H16" i="1" l="1"/>
  <c r="I16"/>
  <c r="L16"/>
  <c r="M16"/>
  <c r="J16"/>
  <c r="N16"/>
  <c r="K16"/>
  <c r="A23"/>
  <c r="B22"/>
  <c r="O22"/>
  <c r="F18" i="37"/>
  <c r="N18"/>
  <c r="M18"/>
  <c r="L15"/>
  <c r="B16"/>
  <c r="O20"/>
  <c r="I20"/>
  <c r="J20"/>
  <c r="K20"/>
  <c r="H20"/>
  <c r="A21"/>
  <c r="P20"/>
  <c r="G19"/>
  <c r="D19"/>
  <c r="E19"/>
  <c r="C19"/>
  <c r="H17" i="1" l="1"/>
  <c r="I17"/>
  <c r="M17"/>
  <c r="K17"/>
  <c r="N17"/>
  <c r="L17"/>
  <c r="J17"/>
  <c r="A24"/>
  <c r="O23"/>
  <c r="B23"/>
  <c r="H14"/>
  <c r="I14"/>
  <c r="N14"/>
  <c r="K14"/>
  <c r="M14"/>
  <c r="J14"/>
  <c r="L14"/>
  <c r="H15"/>
  <c r="I15"/>
  <c r="M15"/>
  <c r="N15"/>
  <c r="J15"/>
  <c r="L15"/>
  <c r="K15"/>
  <c r="H20"/>
  <c r="I20"/>
  <c r="K20"/>
  <c r="M20"/>
  <c r="L20"/>
  <c r="N20"/>
  <c r="J20"/>
  <c r="H18"/>
  <c r="I18"/>
  <c r="K18"/>
  <c r="N18"/>
  <c r="L18"/>
  <c r="M18"/>
  <c r="J18"/>
  <c r="H19"/>
  <c r="I19"/>
  <c r="N19"/>
  <c r="L19"/>
  <c r="K19"/>
  <c r="M19"/>
  <c r="J19"/>
  <c r="H21"/>
  <c r="I21"/>
  <c r="M21"/>
  <c r="L21"/>
  <c r="N21"/>
  <c r="J21"/>
  <c r="K21"/>
  <c r="N19" i="37"/>
  <c r="M19"/>
  <c r="L16"/>
  <c r="B17"/>
  <c r="H21"/>
  <c r="I21"/>
  <c r="O21"/>
  <c r="J21"/>
  <c r="K21"/>
  <c r="A22"/>
  <c r="P21"/>
  <c r="F19"/>
  <c r="D20"/>
  <c r="C20"/>
  <c r="E20"/>
  <c r="G20"/>
  <c r="B24" i="1" l="1"/>
  <c r="O24"/>
  <c r="A25"/>
  <c r="I22"/>
  <c r="H22"/>
  <c r="N22"/>
  <c r="L22"/>
  <c r="J22"/>
  <c r="M22"/>
  <c r="K22"/>
  <c r="M20" i="37"/>
  <c r="N20"/>
  <c r="L17"/>
  <c r="B18"/>
  <c r="K22"/>
  <c r="H22"/>
  <c r="O22"/>
  <c r="I22"/>
  <c r="J22"/>
  <c r="A25"/>
  <c r="A23"/>
  <c r="F20"/>
  <c r="E21"/>
  <c r="G21"/>
  <c r="D21"/>
  <c r="C21"/>
  <c r="O25" i="1" l="1"/>
  <c r="B25"/>
  <c r="A26"/>
  <c r="H23"/>
  <c r="I23"/>
  <c r="N23"/>
  <c r="J23"/>
  <c r="K23"/>
  <c r="L23"/>
  <c r="M23"/>
  <c r="F21" i="37"/>
  <c r="N21"/>
  <c r="M21"/>
  <c r="M25"/>
  <c r="N25"/>
  <c r="B19"/>
  <c r="L18"/>
  <c r="H25"/>
  <c r="I25"/>
  <c r="O25"/>
  <c r="J25"/>
  <c r="K25"/>
  <c r="A24"/>
  <c r="J23"/>
  <c r="K23"/>
  <c r="H23"/>
  <c r="I23"/>
  <c r="O23"/>
  <c r="A26"/>
  <c r="P25"/>
  <c r="G22"/>
  <c r="C22"/>
  <c r="P22" s="1"/>
  <c r="D22"/>
  <c r="E22"/>
  <c r="O26" i="1" l="1"/>
  <c r="A27"/>
  <c r="B26"/>
  <c r="H24"/>
  <c r="I24"/>
  <c r="J24"/>
  <c r="N24"/>
  <c r="K24"/>
  <c r="M24"/>
  <c r="L24"/>
  <c r="M26" i="37"/>
  <c r="N26"/>
  <c r="F22"/>
  <c r="N22"/>
  <c r="M22"/>
  <c r="L19"/>
  <c r="B20"/>
  <c r="O24"/>
  <c r="I24"/>
  <c r="J24"/>
  <c r="K24"/>
  <c r="H24"/>
  <c r="K26"/>
  <c r="H26"/>
  <c r="O26"/>
  <c r="I26"/>
  <c r="J26"/>
  <c r="A27"/>
  <c r="P26"/>
  <c r="C23"/>
  <c r="P23" s="1"/>
  <c r="D23"/>
  <c r="G23"/>
  <c r="E23"/>
  <c r="A28" i="1" l="1"/>
  <c r="B27"/>
  <c r="O27"/>
  <c r="H25"/>
  <c r="I25"/>
  <c r="M25"/>
  <c r="K25"/>
  <c r="N25"/>
  <c r="L25"/>
  <c r="J25"/>
  <c r="N23" i="37"/>
  <c r="M23"/>
  <c r="M27"/>
  <c r="N27"/>
  <c r="L20"/>
  <c r="B21"/>
  <c r="J27"/>
  <c r="K27"/>
  <c r="H27"/>
  <c r="I27"/>
  <c r="O27"/>
  <c r="A28"/>
  <c r="P27"/>
  <c r="F23"/>
  <c r="C24"/>
  <c r="P24" s="1"/>
  <c r="G24"/>
  <c r="D24"/>
  <c r="E24"/>
  <c r="F13"/>
  <c r="F14"/>
  <c r="F11"/>
  <c r="F15"/>
  <c r="F12"/>
  <c r="F6"/>
  <c r="F7"/>
  <c r="F5"/>
  <c r="F4"/>
  <c r="B28" i="1" l="1"/>
  <c r="O28"/>
  <c r="A29"/>
  <c r="H26"/>
  <c r="I26"/>
  <c r="L26"/>
  <c r="M26"/>
  <c r="N26"/>
  <c r="K26"/>
  <c r="J26"/>
  <c r="N24" i="37"/>
  <c r="M24"/>
  <c r="M28"/>
  <c r="N28"/>
  <c r="L21"/>
  <c r="B22"/>
  <c r="O28"/>
  <c r="I28"/>
  <c r="J28"/>
  <c r="K28"/>
  <c r="H28"/>
  <c r="A29"/>
  <c r="P28"/>
  <c r="F24"/>
  <c r="D25"/>
  <c r="G25"/>
  <c r="E25"/>
  <c r="C25"/>
  <c r="F8"/>
  <c r="H27" i="1" l="1"/>
  <c r="I27"/>
  <c r="N27"/>
  <c r="K27"/>
  <c r="M27"/>
  <c r="J27"/>
  <c r="L27"/>
  <c r="B29"/>
  <c r="O29"/>
  <c r="A30"/>
  <c r="M29" i="37"/>
  <c r="N29"/>
  <c r="L22"/>
  <c r="B23"/>
  <c r="H29"/>
  <c r="I29"/>
  <c r="O29"/>
  <c r="J29"/>
  <c r="K29"/>
  <c r="A32"/>
  <c r="A30"/>
  <c r="F25"/>
  <c r="D26"/>
  <c r="C26"/>
  <c r="E26"/>
  <c r="G26"/>
  <c r="F26" s="1"/>
  <c r="H28" i="1" l="1"/>
  <c r="I28"/>
  <c r="J28"/>
  <c r="M28"/>
  <c r="K28"/>
  <c r="N28"/>
  <c r="L28"/>
  <c r="O30"/>
  <c r="B30"/>
  <c r="M32" i="37"/>
  <c r="N32"/>
  <c r="M30"/>
  <c r="N30"/>
  <c r="L23"/>
  <c r="B24"/>
  <c r="A33"/>
  <c r="O32"/>
  <c r="I32"/>
  <c r="J32"/>
  <c r="P32"/>
  <c r="K32"/>
  <c r="H32"/>
  <c r="C32"/>
  <c r="E32"/>
  <c r="G32"/>
  <c r="F32" s="1"/>
  <c r="D32"/>
  <c r="K30"/>
  <c r="H30"/>
  <c r="O30"/>
  <c r="I30"/>
  <c r="J30"/>
  <c r="A31"/>
  <c r="E27"/>
  <c r="G27"/>
  <c r="F27" s="1"/>
  <c r="D27"/>
  <c r="C27"/>
  <c r="I29" i="1" l="1"/>
  <c r="H29"/>
  <c r="N29"/>
  <c r="J29"/>
  <c r="L29"/>
  <c r="K29"/>
  <c r="M29"/>
  <c r="B29" i="16"/>
  <c r="C29" s="1"/>
  <c r="M31" i="37"/>
  <c r="N31"/>
  <c r="M33"/>
  <c r="N33"/>
  <c r="L24"/>
  <c r="B25"/>
  <c r="O33"/>
  <c r="I33"/>
  <c r="C33"/>
  <c r="H33"/>
  <c r="G33"/>
  <c r="J33"/>
  <c r="K33"/>
  <c r="D33"/>
  <c r="E33"/>
  <c r="F33"/>
  <c r="A34"/>
  <c r="P33"/>
  <c r="J31"/>
  <c r="K31"/>
  <c r="H31"/>
  <c r="I31"/>
  <c r="O31"/>
  <c r="E28"/>
  <c r="D28"/>
  <c r="C28"/>
  <c r="G28"/>
  <c r="F28" s="1"/>
  <c r="B19" i="16" l="1"/>
  <c r="C19" s="1"/>
  <c r="B25"/>
  <c r="C25" s="1"/>
  <c r="B20"/>
  <c r="C20" s="1"/>
  <c r="B26"/>
  <c r="C26" s="1"/>
  <c r="B13"/>
  <c r="C13" s="1"/>
  <c r="B15"/>
  <c r="C15" s="1"/>
  <c r="B16"/>
  <c r="C16" s="1"/>
  <c r="B30"/>
  <c r="C30" s="1"/>
  <c r="H30" i="1"/>
  <c r="H6" s="1"/>
  <c r="I30"/>
  <c r="I6" s="1"/>
  <c r="N30"/>
  <c r="N6" s="1"/>
  <c r="P6" i="16" s="1"/>
  <c r="L30" i="1"/>
  <c r="L6" s="1"/>
  <c r="N6" i="16" s="1"/>
  <c r="J30" i="1"/>
  <c r="J6" s="1"/>
  <c r="L6" i="16" s="1"/>
  <c r="M30" i="1"/>
  <c r="M6" s="1"/>
  <c r="O6" i="16" s="1"/>
  <c r="K30" i="1"/>
  <c r="K6" s="1"/>
  <c r="M6" i="16" s="1"/>
  <c r="B21"/>
  <c r="C21" s="1"/>
  <c r="B31"/>
  <c r="C31" s="1"/>
  <c r="B27"/>
  <c r="C27" s="1"/>
  <c r="B17"/>
  <c r="C17" s="1"/>
  <c r="B18"/>
  <c r="C18" s="1"/>
  <c r="B28"/>
  <c r="C28" s="1"/>
  <c r="B22"/>
  <c r="C22" s="1"/>
  <c r="B24"/>
  <c r="C24" s="1"/>
  <c r="B23"/>
  <c r="C23" s="1"/>
  <c r="B12"/>
  <c r="C12" s="1"/>
  <c r="B14"/>
  <c r="C14" s="1"/>
  <c r="M34" i="37"/>
  <c r="N34"/>
  <c r="L25"/>
  <c r="B26"/>
  <c r="O34"/>
  <c r="C34"/>
  <c r="H34"/>
  <c r="G34"/>
  <c r="F34" s="1"/>
  <c r="E34"/>
  <c r="K34"/>
  <c r="D34"/>
  <c r="J34"/>
  <c r="A35"/>
  <c r="I34"/>
  <c r="P34"/>
  <c r="E29"/>
  <c r="G29"/>
  <c r="C29"/>
  <c r="P29" s="1"/>
  <c r="D29"/>
  <c r="M35" l="1"/>
  <c r="N35"/>
  <c r="L26"/>
  <c r="B27"/>
  <c r="O35"/>
  <c r="D35"/>
  <c r="J35"/>
  <c r="A36"/>
  <c r="I35"/>
  <c r="C35"/>
  <c r="H35"/>
  <c r="E35"/>
  <c r="K35"/>
  <c r="G35"/>
  <c r="F35" s="1"/>
  <c r="P35"/>
  <c r="F29"/>
  <c r="D30"/>
  <c r="C30"/>
  <c r="P30" s="1"/>
  <c r="G30"/>
  <c r="F30" s="1"/>
  <c r="E30"/>
  <c r="M36" l="1"/>
  <c r="N36"/>
  <c r="L27"/>
  <c r="B28"/>
  <c r="O36"/>
  <c r="A37"/>
  <c r="J36"/>
  <c r="I36"/>
  <c r="C36"/>
  <c r="H36"/>
  <c r="E36"/>
  <c r="D36"/>
  <c r="G36"/>
  <c r="F36" s="1"/>
  <c r="K36"/>
  <c r="A39"/>
  <c r="G31"/>
  <c r="D31"/>
  <c r="E31"/>
  <c r="C31"/>
  <c r="P31" s="1"/>
  <c r="M37" l="1"/>
  <c r="N37"/>
  <c r="M39"/>
  <c r="N39"/>
  <c r="L28"/>
  <c r="B29"/>
  <c r="O39"/>
  <c r="D39"/>
  <c r="H39"/>
  <c r="A40"/>
  <c r="B39"/>
  <c r="L39" s="1"/>
  <c r="K39"/>
  <c r="C39"/>
  <c r="F39"/>
  <c r="J39"/>
  <c r="G39"/>
  <c r="E39"/>
  <c r="I39"/>
  <c r="P39"/>
  <c r="O37"/>
  <c r="E37"/>
  <c r="C37"/>
  <c r="G37"/>
  <c r="H37"/>
  <c r="D37"/>
  <c r="K37"/>
  <c r="F37"/>
  <c r="A38"/>
  <c r="J37"/>
  <c r="I37"/>
  <c r="F31"/>
  <c r="M38" l="1"/>
  <c r="N38"/>
  <c r="M40"/>
  <c r="N40"/>
  <c r="L29"/>
  <c r="B30"/>
  <c r="O38"/>
  <c r="C38"/>
  <c r="G38"/>
  <c r="I38"/>
  <c r="E38"/>
  <c r="H38"/>
  <c r="J38"/>
  <c r="F38"/>
  <c r="D38"/>
  <c r="K38"/>
  <c r="O40"/>
  <c r="F40"/>
  <c r="K40"/>
  <c r="E40"/>
  <c r="C40"/>
  <c r="J40"/>
  <c r="G40"/>
  <c r="I40"/>
  <c r="D40"/>
  <c r="A41"/>
  <c r="B40"/>
  <c r="L40" s="1"/>
  <c r="H40"/>
  <c r="P40"/>
  <c r="M41" l="1"/>
  <c r="N41"/>
  <c r="L30"/>
  <c r="B31"/>
  <c r="O41"/>
  <c r="E41"/>
  <c r="C41"/>
  <c r="I41"/>
  <c r="G41"/>
  <c r="H41"/>
  <c r="K41"/>
  <c r="F41"/>
  <c r="B41"/>
  <c r="L41" s="1"/>
  <c r="D41"/>
  <c r="A42"/>
  <c r="J41"/>
  <c r="P41"/>
  <c r="M42" l="1"/>
  <c r="N42"/>
  <c r="L31"/>
  <c r="B32"/>
  <c r="O42"/>
  <c r="C42"/>
  <c r="G42"/>
  <c r="E42"/>
  <c r="K42"/>
  <c r="B42"/>
  <c r="L42" s="1"/>
  <c r="D42"/>
  <c r="J42"/>
  <c r="A43"/>
  <c r="H42"/>
  <c r="F42"/>
  <c r="I42"/>
  <c r="P42"/>
  <c r="P36"/>
  <c r="M43" l="1"/>
  <c r="N43"/>
  <c r="L32"/>
  <c r="B33"/>
  <c r="O43"/>
  <c r="D43"/>
  <c r="H43"/>
  <c r="A44"/>
  <c r="B43"/>
  <c r="L43" s="1"/>
  <c r="K43"/>
  <c r="C43"/>
  <c r="F43"/>
  <c r="J43"/>
  <c r="I43"/>
  <c r="G43"/>
  <c r="E43"/>
  <c r="A46"/>
  <c r="P37"/>
  <c r="M46" l="1"/>
  <c r="N46"/>
  <c r="M44"/>
  <c r="N44"/>
  <c r="L33"/>
  <c r="B34"/>
  <c r="O46"/>
  <c r="F46"/>
  <c r="A47"/>
  <c r="I46"/>
  <c r="C46"/>
  <c r="H46"/>
  <c r="G46"/>
  <c r="E46"/>
  <c r="K46"/>
  <c r="B46"/>
  <c r="L46" s="1"/>
  <c r="D46"/>
  <c r="J46"/>
  <c r="P46"/>
  <c r="O44"/>
  <c r="F44"/>
  <c r="K44"/>
  <c r="H44"/>
  <c r="E44"/>
  <c r="C44"/>
  <c r="J44"/>
  <c r="D44"/>
  <c r="G44"/>
  <c r="I44"/>
  <c r="A45"/>
  <c r="B44"/>
  <c r="L44" s="1"/>
  <c r="P38"/>
  <c r="M47" l="1"/>
  <c r="N47"/>
  <c r="M45"/>
  <c r="N45"/>
  <c r="L34"/>
  <c r="B35"/>
  <c r="O47"/>
  <c r="G47"/>
  <c r="E47"/>
  <c r="H47"/>
  <c r="D47"/>
  <c r="K47"/>
  <c r="B47"/>
  <c r="L47" s="1"/>
  <c r="J47"/>
  <c r="I47"/>
  <c r="A48"/>
  <c r="C47"/>
  <c r="F47"/>
  <c r="P47"/>
  <c r="O45"/>
  <c r="G45"/>
  <c r="K45"/>
  <c r="B45"/>
  <c r="L45" s="1"/>
  <c r="J45"/>
  <c r="F45"/>
  <c r="D45"/>
  <c r="I45"/>
  <c r="E45"/>
  <c r="C45"/>
  <c r="H45"/>
  <c r="M48" l="1"/>
  <c r="N48"/>
  <c r="L35"/>
  <c r="B36"/>
  <c r="O48"/>
  <c r="D48"/>
  <c r="G48"/>
  <c r="K48"/>
  <c r="A49"/>
  <c r="B48"/>
  <c r="L48" s="1"/>
  <c r="J48"/>
  <c r="F48"/>
  <c r="I48"/>
  <c r="E48"/>
  <c r="C48"/>
  <c r="H48"/>
  <c r="P48"/>
  <c r="M49" l="1"/>
  <c r="N49"/>
  <c r="L36"/>
  <c r="B37"/>
  <c r="O49"/>
  <c r="G49"/>
  <c r="I49"/>
  <c r="J49"/>
  <c r="B49"/>
  <c r="L49" s="1"/>
  <c r="D49"/>
  <c r="H49"/>
  <c r="C49"/>
  <c r="F49"/>
  <c r="A50"/>
  <c r="K49"/>
  <c r="E49"/>
  <c r="P49"/>
  <c r="M50" l="1"/>
  <c r="N50"/>
  <c r="L37"/>
  <c r="B38"/>
  <c r="L38" s="1"/>
  <c r="O50"/>
  <c r="C50"/>
  <c r="H50"/>
  <c r="G50"/>
  <c r="E50"/>
  <c r="K50"/>
  <c r="D50"/>
  <c r="J50"/>
  <c r="A51"/>
  <c r="B50"/>
  <c r="L50" s="1"/>
  <c r="F50"/>
  <c r="I50"/>
  <c r="A53"/>
  <c r="M53" l="1"/>
  <c r="N53"/>
  <c r="M51"/>
  <c r="N51"/>
  <c r="O51"/>
  <c r="D51"/>
  <c r="A52"/>
  <c r="B51"/>
  <c r="L51" s="1"/>
  <c r="J51"/>
  <c r="C51"/>
  <c r="F51"/>
  <c r="I51"/>
  <c r="G51"/>
  <c r="E51"/>
  <c r="H51"/>
  <c r="K51"/>
  <c r="O53"/>
  <c r="I53"/>
  <c r="H53"/>
  <c r="A54"/>
  <c r="K53"/>
  <c r="P53"/>
  <c r="J53"/>
  <c r="P43"/>
  <c r="M52" l="1"/>
  <c r="N52"/>
  <c r="M54"/>
  <c r="N54"/>
  <c r="O52"/>
  <c r="B52"/>
  <c r="L52" s="1"/>
  <c r="K52"/>
  <c r="F52"/>
  <c r="J52"/>
  <c r="E52"/>
  <c r="C52"/>
  <c r="I52"/>
  <c r="D52"/>
  <c r="G52"/>
  <c r="H52"/>
  <c r="O54"/>
  <c r="J54"/>
  <c r="P54"/>
  <c r="H54"/>
  <c r="I54"/>
  <c r="A55"/>
  <c r="K54"/>
  <c r="P44"/>
  <c r="M55" l="1"/>
  <c r="N55"/>
  <c r="O55"/>
  <c r="J55"/>
  <c r="I55"/>
  <c r="P55"/>
  <c r="H55"/>
  <c r="A56"/>
  <c r="K55"/>
  <c r="P45"/>
  <c r="M56" l="1"/>
  <c r="N56"/>
  <c r="O56"/>
  <c r="I56"/>
  <c r="H56"/>
  <c r="P56"/>
  <c r="K56"/>
  <c r="A57"/>
  <c r="J56"/>
  <c r="M57" l="1"/>
  <c r="N57"/>
  <c r="O57"/>
  <c r="J57"/>
  <c r="H57"/>
  <c r="K57"/>
  <c r="A58"/>
  <c r="I57"/>
  <c r="M58" l="1"/>
  <c r="N58"/>
  <c r="O58"/>
  <c r="J58"/>
  <c r="I58"/>
  <c r="A59"/>
  <c r="H58"/>
  <c r="K58"/>
  <c r="M59" l="1"/>
  <c r="N59"/>
  <c r="O59"/>
  <c r="H59"/>
  <c r="K59"/>
  <c r="J59"/>
  <c r="I59"/>
  <c r="A67"/>
  <c r="M67" l="1"/>
  <c r="N67"/>
  <c r="O67"/>
  <c r="H67"/>
  <c r="K67"/>
  <c r="J67"/>
  <c r="I67"/>
  <c r="P67"/>
  <c r="A68"/>
  <c r="P50"/>
  <c r="M68" l="1"/>
  <c r="N68"/>
  <c r="O68"/>
  <c r="K68"/>
  <c r="A69"/>
  <c r="J68"/>
  <c r="I68"/>
  <c r="H68"/>
  <c r="P68"/>
  <c r="P51"/>
  <c r="M69" l="1"/>
  <c r="N69"/>
  <c r="O69"/>
  <c r="K69"/>
  <c r="P69"/>
  <c r="I69"/>
  <c r="J69"/>
  <c r="A70"/>
  <c r="H69"/>
  <c r="P52"/>
  <c r="M70" l="1"/>
  <c r="N70"/>
  <c r="O70"/>
  <c r="J70"/>
  <c r="P70"/>
  <c r="H70"/>
  <c r="I70"/>
  <c r="A71"/>
  <c r="K70"/>
  <c r="G53"/>
  <c r="B53"/>
  <c r="L53" s="1"/>
  <c r="F53"/>
  <c r="E53"/>
  <c r="C53"/>
  <c r="D53"/>
  <c r="M71" l="1"/>
  <c r="N71"/>
  <c r="O71"/>
  <c r="H71"/>
  <c r="A72"/>
  <c r="I71"/>
  <c r="K71"/>
  <c r="J71"/>
  <c r="A74"/>
  <c r="B54"/>
  <c r="L54" s="1"/>
  <c r="F54"/>
  <c r="C54"/>
  <c r="E54"/>
  <c r="G54"/>
  <c r="D54"/>
  <c r="M74" l="1"/>
  <c r="N74"/>
  <c r="M72"/>
  <c r="N72"/>
  <c r="O74"/>
  <c r="I74"/>
  <c r="H74"/>
  <c r="P74"/>
  <c r="J74"/>
  <c r="A75"/>
  <c r="K74"/>
  <c r="O72"/>
  <c r="K72"/>
  <c r="A73"/>
  <c r="J72"/>
  <c r="I72"/>
  <c r="H72"/>
  <c r="F55"/>
  <c r="B55"/>
  <c r="L55" s="1"/>
  <c r="G55"/>
  <c r="E55"/>
  <c r="D55"/>
  <c r="C55"/>
  <c r="M73" l="1"/>
  <c r="N73"/>
  <c r="M75"/>
  <c r="N75"/>
  <c r="O73"/>
  <c r="H73"/>
  <c r="K73"/>
  <c r="J73"/>
  <c r="I73"/>
  <c r="O75"/>
  <c r="J75"/>
  <c r="I75"/>
  <c r="P75"/>
  <c r="H75"/>
  <c r="A76"/>
  <c r="K75"/>
  <c r="C56"/>
  <c r="D56"/>
  <c r="B56"/>
  <c r="L56" s="1"/>
  <c r="F56"/>
  <c r="G56"/>
  <c r="E56"/>
  <c r="M76" l="1"/>
  <c r="N76"/>
  <c r="O76"/>
  <c r="K76"/>
  <c r="A77"/>
  <c r="J76"/>
  <c r="P76"/>
  <c r="I76"/>
  <c r="H76"/>
  <c r="B57"/>
  <c r="L57" s="1"/>
  <c r="F57"/>
  <c r="E57"/>
  <c r="G57"/>
  <c r="D57"/>
  <c r="C57"/>
  <c r="P57" s="1"/>
  <c r="M77" l="1"/>
  <c r="N77"/>
  <c r="O77"/>
  <c r="J77"/>
  <c r="A78"/>
  <c r="I77"/>
  <c r="H77"/>
  <c r="K77"/>
  <c r="P77"/>
  <c r="D58"/>
  <c r="E58"/>
  <c r="C58"/>
  <c r="P58" s="1"/>
  <c r="F58"/>
  <c r="G58"/>
  <c r="B58"/>
  <c r="L58" s="1"/>
  <c r="M78" l="1"/>
  <c r="N78"/>
  <c r="O78"/>
  <c r="K78"/>
  <c r="J78"/>
  <c r="I78"/>
  <c r="A79"/>
  <c r="H78"/>
  <c r="A81"/>
  <c r="F59"/>
  <c r="E59"/>
  <c r="G59"/>
  <c r="D59"/>
  <c r="B59"/>
  <c r="L59" s="1"/>
  <c r="C59"/>
  <c r="P59" s="1"/>
  <c r="M81" l="1"/>
  <c r="N81"/>
  <c r="M79"/>
  <c r="N79"/>
  <c r="O79"/>
  <c r="K79"/>
  <c r="J79"/>
  <c r="I79"/>
  <c r="H79"/>
  <c r="A80"/>
  <c r="O81"/>
  <c r="I81"/>
  <c r="H81"/>
  <c r="P81"/>
  <c r="K81"/>
  <c r="A82"/>
  <c r="J81"/>
  <c r="C60"/>
  <c r="F60"/>
  <c r="B60"/>
  <c r="L60" s="1"/>
  <c r="D60"/>
  <c r="E60"/>
  <c r="G60"/>
  <c r="M80" l="1"/>
  <c r="N80"/>
  <c r="M82"/>
  <c r="N82"/>
  <c r="O80"/>
  <c r="I80"/>
  <c r="H80"/>
  <c r="K80"/>
  <c r="J80"/>
  <c r="O82"/>
  <c r="K82"/>
  <c r="J82"/>
  <c r="P82"/>
  <c r="I82"/>
  <c r="A83"/>
  <c r="H82"/>
  <c r="B61"/>
  <c r="L61" s="1"/>
  <c r="D61"/>
  <c r="G61"/>
  <c r="F61"/>
  <c r="C61"/>
  <c r="E61"/>
  <c r="M83" l="1"/>
  <c r="N83"/>
  <c r="O83"/>
  <c r="H83"/>
  <c r="A84"/>
  <c r="K83"/>
  <c r="J83"/>
  <c r="I83"/>
  <c r="P83"/>
  <c r="F62"/>
  <c r="C62"/>
  <c r="G62"/>
  <c r="B62"/>
  <c r="L62" s="1"/>
  <c r="D62"/>
  <c r="E62"/>
  <c r="M84" l="1"/>
  <c r="N84"/>
  <c r="O84"/>
  <c r="K84"/>
  <c r="A85"/>
  <c r="J84"/>
  <c r="I84"/>
  <c r="H84"/>
  <c r="P84"/>
  <c r="G63"/>
  <c r="F63"/>
  <c r="C63"/>
  <c r="B63"/>
  <c r="L63" s="1"/>
  <c r="D63"/>
  <c r="E63"/>
  <c r="M85" l="1"/>
  <c r="N85"/>
  <c r="O85"/>
  <c r="H85"/>
  <c r="K85"/>
  <c r="J85"/>
  <c r="A86"/>
  <c r="I85"/>
  <c r="C64"/>
  <c r="P64" s="1"/>
  <c r="D64"/>
  <c r="F64"/>
  <c r="B64"/>
  <c r="L64" s="1"/>
  <c r="G64"/>
  <c r="E64"/>
  <c r="M86" l="1"/>
  <c r="N86"/>
  <c r="O86"/>
  <c r="H86"/>
  <c r="K86"/>
  <c r="J86"/>
  <c r="A87"/>
  <c r="I86"/>
  <c r="G65"/>
  <c r="C65"/>
  <c r="P65" s="1"/>
  <c r="B65"/>
  <c r="L65" s="1"/>
  <c r="F65"/>
  <c r="D65"/>
  <c r="E65"/>
  <c r="M87" l="1"/>
  <c r="N87"/>
  <c r="O87"/>
  <c r="H87"/>
  <c r="K87"/>
  <c r="I87"/>
  <c r="J87"/>
  <c r="A95"/>
  <c r="B66"/>
  <c r="L66" s="1"/>
  <c r="D66"/>
  <c r="G66"/>
  <c r="E66"/>
  <c r="F66"/>
  <c r="C66"/>
  <c r="P66" s="1"/>
  <c r="M95" l="1"/>
  <c r="N95"/>
  <c r="O95"/>
  <c r="H95"/>
  <c r="A96"/>
  <c r="K95"/>
  <c r="J95"/>
  <c r="I95"/>
  <c r="P95"/>
  <c r="C67"/>
  <c r="E67"/>
  <c r="F67"/>
  <c r="B67"/>
  <c r="L67" s="1"/>
  <c r="D67"/>
  <c r="G67"/>
  <c r="M96" l="1"/>
  <c r="N96"/>
  <c r="O96"/>
  <c r="K96"/>
  <c r="A97"/>
  <c r="J96"/>
  <c r="I96"/>
  <c r="H96"/>
  <c r="P96"/>
  <c r="E68"/>
  <c r="F68"/>
  <c r="G68"/>
  <c r="B68"/>
  <c r="L68" s="1"/>
  <c r="D68"/>
  <c r="C68"/>
  <c r="M97" l="1"/>
  <c r="N97"/>
  <c r="O97"/>
  <c r="K97"/>
  <c r="P97"/>
  <c r="J97"/>
  <c r="A98"/>
  <c r="I97"/>
  <c r="H97"/>
  <c r="F69"/>
  <c r="D69"/>
  <c r="C69"/>
  <c r="G69"/>
  <c r="B69"/>
  <c r="L69" s="1"/>
  <c r="E69"/>
  <c r="M98" l="1"/>
  <c r="N98"/>
  <c r="O98"/>
  <c r="J98"/>
  <c r="P98"/>
  <c r="I98"/>
  <c r="A99"/>
  <c r="H98"/>
  <c r="K98"/>
  <c r="B70"/>
  <c r="L70" s="1"/>
  <c r="G70"/>
  <c r="D70"/>
  <c r="C70"/>
  <c r="E70"/>
  <c r="F70"/>
  <c r="M99" l="1"/>
  <c r="N99"/>
  <c r="O99"/>
  <c r="H99"/>
  <c r="A100"/>
  <c r="K99"/>
  <c r="J99"/>
  <c r="I99"/>
  <c r="A102"/>
  <c r="D71"/>
  <c r="C71"/>
  <c r="P71" s="1"/>
  <c r="F71"/>
  <c r="G71"/>
  <c r="B71"/>
  <c r="L71" s="1"/>
  <c r="E71"/>
  <c r="M102" l="1"/>
  <c r="N102"/>
  <c r="M100"/>
  <c r="N100"/>
  <c r="O102"/>
  <c r="I102"/>
  <c r="H102"/>
  <c r="K102"/>
  <c r="P102"/>
  <c r="J102"/>
  <c r="A103"/>
  <c r="O100"/>
  <c r="K100"/>
  <c r="A101"/>
  <c r="J100"/>
  <c r="H100"/>
  <c r="I100"/>
  <c r="G72"/>
  <c r="B72"/>
  <c r="L72" s="1"/>
  <c r="E72"/>
  <c r="C72"/>
  <c r="P72" s="1"/>
  <c r="D72"/>
  <c r="F72"/>
  <c r="M101" l="1"/>
  <c r="N101"/>
  <c r="M103"/>
  <c r="N103"/>
  <c r="O101"/>
  <c r="H101"/>
  <c r="I101"/>
  <c r="K101"/>
  <c r="J101"/>
  <c r="O103"/>
  <c r="J103"/>
  <c r="I103"/>
  <c r="P103"/>
  <c r="H103"/>
  <c r="A104"/>
  <c r="K103"/>
  <c r="E73"/>
  <c r="G73"/>
  <c r="B73"/>
  <c r="L73" s="1"/>
  <c r="F73"/>
  <c r="C73"/>
  <c r="P73" s="1"/>
  <c r="D73"/>
  <c r="M104" l="1"/>
  <c r="N104"/>
  <c r="O104"/>
  <c r="K104"/>
  <c r="A105"/>
  <c r="J104"/>
  <c r="H104"/>
  <c r="P104"/>
  <c r="I104"/>
  <c r="E74"/>
  <c r="C74"/>
  <c r="F74"/>
  <c r="G74"/>
  <c r="D74"/>
  <c r="B74"/>
  <c r="L74" s="1"/>
  <c r="M105" l="1"/>
  <c r="N105"/>
  <c r="O105"/>
  <c r="J105"/>
  <c r="A106"/>
  <c r="I105"/>
  <c r="H105"/>
  <c r="K105"/>
  <c r="P105"/>
  <c r="B75"/>
  <c r="L75" s="1"/>
  <c r="F75"/>
  <c r="C75"/>
  <c r="G75"/>
  <c r="D75"/>
  <c r="E75"/>
  <c r="M106" l="1"/>
  <c r="N106"/>
  <c r="O106"/>
  <c r="K106"/>
  <c r="J106"/>
  <c r="I106"/>
  <c r="A107"/>
  <c r="H106"/>
  <c r="A109"/>
  <c r="E76"/>
  <c r="G76"/>
  <c r="F76"/>
  <c r="C76"/>
  <c r="B76"/>
  <c r="L76" s="1"/>
  <c r="D76"/>
  <c r="M109" l="1"/>
  <c r="N109"/>
  <c r="M107"/>
  <c r="N107"/>
  <c r="O107"/>
  <c r="K107"/>
  <c r="J107"/>
  <c r="I107"/>
  <c r="H107"/>
  <c r="A108"/>
  <c r="O109"/>
  <c r="I109"/>
  <c r="H109"/>
  <c r="P109"/>
  <c r="K109"/>
  <c r="A110"/>
  <c r="J109"/>
  <c r="C77"/>
  <c r="E77"/>
  <c r="G77"/>
  <c r="D77"/>
  <c r="B77"/>
  <c r="L77" s="1"/>
  <c r="F77"/>
  <c r="M108" l="1"/>
  <c r="N108"/>
  <c r="M110"/>
  <c r="N110"/>
  <c r="O108"/>
  <c r="I108"/>
  <c r="H108"/>
  <c r="K108"/>
  <c r="J108"/>
  <c r="O110"/>
  <c r="K110"/>
  <c r="P110"/>
  <c r="J110"/>
  <c r="I110"/>
  <c r="A111"/>
  <c r="H110"/>
  <c r="D78"/>
  <c r="C78"/>
  <c r="P78" s="1"/>
  <c r="F78"/>
  <c r="G78"/>
  <c r="E78"/>
  <c r="B78"/>
  <c r="L78" s="1"/>
  <c r="M111" l="1"/>
  <c r="N111"/>
  <c r="O111"/>
  <c r="H111"/>
  <c r="A112"/>
  <c r="K111"/>
  <c r="J111"/>
  <c r="I111"/>
  <c r="P111"/>
  <c r="D79"/>
  <c r="B79"/>
  <c r="L79" s="1"/>
  <c r="G79"/>
  <c r="C79"/>
  <c r="P79" s="1"/>
  <c r="F79"/>
  <c r="E79"/>
  <c r="M112" l="1"/>
  <c r="N112"/>
  <c r="O112"/>
  <c r="K112"/>
  <c r="A113"/>
  <c r="J112"/>
  <c r="I112"/>
  <c r="H112"/>
  <c r="P112"/>
  <c r="D80"/>
  <c r="C80"/>
  <c r="P80" s="1"/>
  <c r="E80"/>
  <c r="F80"/>
  <c r="G80"/>
  <c r="B80"/>
  <c r="L80" s="1"/>
  <c r="M113" l="1"/>
  <c r="N113"/>
  <c r="O113"/>
  <c r="K113"/>
  <c r="I113"/>
  <c r="J113"/>
  <c r="A114"/>
  <c r="H113"/>
  <c r="C81"/>
  <c r="G81"/>
  <c r="E81"/>
  <c r="D81"/>
  <c r="B81"/>
  <c r="L81" s="1"/>
  <c r="F81"/>
  <c r="M114" l="1"/>
  <c r="N114"/>
  <c r="O114"/>
  <c r="K114"/>
  <c r="J114"/>
  <c r="I114"/>
  <c r="A115"/>
  <c r="H114"/>
  <c r="F82"/>
  <c r="C82"/>
  <c r="B82"/>
  <c r="L82" s="1"/>
  <c r="G82"/>
  <c r="E82"/>
  <c r="D82"/>
  <c r="M115" l="1"/>
  <c r="N115"/>
  <c r="O115"/>
  <c r="J115"/>
  <c r="I115"/>
  <c r="K115"/>
  <c r="H115"/>
  <c r="A123"/>
  <c r="D83"/>
  <c r="C83"/>
  <c r="B83"/>
  <c r="L83" s="1"/>
  <c r="F83"/>
  <c r="G83"/>
  <c r="E83"/>
  <c r="M123" l="1"/>
  <c r="N123"/>
  <c r="O123"/>
  <c r="H123"/>
  <c r="P123"/>
  <c r="K123"/>
  <c r="I123"/>
  <c r="A124"/>
  <c r="J123"/>
  <c r="G84"/>
  <c r="E84"/>
  <c r="B84"/>
  <c r="L84" s="1"/>
  <c r="C84"/>
  <c r="F84"/>
  <c r="D84"/>
  <c r="M124" l="1"/>
  <c r="N124"/>
  <c r="O124"/>
  <c r="K124"/>
  <c r="P124"/>
  <c r="J124"/>
  <c r="A125"/>
  <c r="I124"/>
  <c r="H124"/>
  <c r="C85"/>
  <c r="P85" s="1"/>
  <c r="F85"/>
  <c r="E85"/>
  <c r="G85"/>
  <c r="D85"/>
  <c r="B85"/>
  <c r="L85" s="1"/>
  <c r="M125" l="1"/>
  <c r="N125"/>
  <c r="O125"/>
  <c r="J125"/>
  <c r="P125"/>
  <c r="I125"/>
  <c r="H125"/>
  <c r="K125"/>
  <c r="A126"/>
  <c r="G86"/>
  <c r="B86"/>
  <c r="L86" s="1"/>
  <c r="C86"/>
  <c r="P86" s="1"/>
  <c r="F86"/>
  <c r="E86"/>
  <c r="D86"/>
  <c r="M126" l="1"/>
  <c r="N126"/>
  <c r="O126"/>
  <c r="J126"/>
  <c r="A127"/>
  <c r="I126"/>
  <c r="P126"/>
  <c r="H126"/>
  <c r="K126"/>
  <c r="A130"/>
  <c r="G87"/>
  <c r="D87"/>
  <c r="C87"/>
  <c r="P87" s="1"/>
  <c r="B87"/>
  <c r="L87" s="1"/>
  <c r="E87"/>
  <c r="F87"/>
  <c r="M127" l="1"/>
  <c r="N127"/>
  <c r="M130"/>
  <c r="N130"/>
  <c r="O127"/>
  <c r="H127"/>
  <c r="A128"/>
  <c r="K127"/>
  <c r="J127"/>
  <c r="I127"/>
  <c r="O130"/>
  <c r="H130"/>
  <c r="K130"/>
  <c r="J130"/>
  <c r="A131"/>
  <c r="I130"/>
  <c r="P130"/>
  <c r="E88"/>
  <c r="D88"/>
  <c r="G88"/>
  <c r="B88"/>
  <c r="L88" s="1"/>
  <c r="C88"/>
  <c r="F88"/>
  <c r="M131" l="1"/>
  <c r="N131"/>
  <c r="M128"/>
  <c r="N128"/>
  <c r="O131"/>
  <c r="I131"/>
  <c r="P131"/>
  <c r="H131"/>
  <c r="A132"/>
  <c r="K131"/>
  <c r="J131"/>
  <c r="O128"/>
  <c r="H128"/>
  <c r="K128"/>
  <c r="A129"/>
  <c r="J128"/>
  <c r="I128"/>
  <c r="D89"/>
  <c r="G89"/>
  <c r="C89"/>
  <c r="F89"/>
  <c r="E89"/>
  <c r="B89"/>
  <c r="L89" s="1"/>
  <c r="M132" l="1"/>
  <c r="N132"/>
  <c r="M129"/>
  <c r="N129"/>
  <c r="O132"/>
  <c r="K132"/>
  <c r="A133"/>
  <c r="J132"/>
  <c r="I132"/>
  <c r="H132"/>
  <c r="P132"/>
  <c r="O129"/>
  <c r="J129"/>
  <c r="I129"/>
  <c r="H129"/>
  <c r="K129"/>
  <c r="F90"/>
  <c r="G90"/>
  <c r="D90"/>
  <c r="C90"/>
  <c r="E90"/>
  <c r="B90"/>
  <c r="L90" s="1"/>
  <c r="M133" l="1"/>
  <c r="N133"/>
  <c r="O133"/>
  <c r="H133"/>
  <c r="K133"/>
  <c r="P133"/>
  <c r="I133"/>
  <c r="J133"/>
  <c r="A134"/>
  <c r="G91"/>
  <c r="C91"/>
  <c r="D91"/>
  <c r="F91"/>
  <c r="E91"/>
  <c r="B91"/>
  <c r="L91" s="1"/>
  <c r="M134" l="1"/>
  <c r="N134"/>
  <c r="O134"/>
  <c r="K134"/>
  <c r="J134"/>
  <c r="A135"/>
  <c r="H134"/>
  <c r="I134"/>
  <c r="A137"/>
  <c r="C92"/>
  <c r="P92" s="1"/>
  <c r="F92"/>
  <c r="G92"/>
  <c r="E92"/>
  <c r="D92"/>
  <c r="B92"/>
  <c r="L92" s="1"/>
  <c r="M135" l="1"/>
  <c r="N135"/>
  <c r="M137"/>
  <c r="N137"/>
  <c r="O137"/>
  <c r="H137"/>
  <c r="K137"/>
  <c r="A138"/>
  <c r="P137"/>
  <c r="I137"/>
  <c r="J137"/>
  <c r="O135"/>
  <c r="J135"/>
  <c r="H135"/>
  <c r="A136"/>
  <c r="K135"/>
  <c r="I135"/>
  <c r="F93"/>
  <c r="G93"/>
  <c r="B93"/>
  <c r="L93" s="1"/>
  <c r="C93"/>
  <c r="P93" s="1"/>
  <c r="D93"/>
  <c r="E93"/>
  <c r="M136" l="1"/>
  <c r="N136"/>
  <c r="M138"/>
  <c r="N138"/>
  <c r="O136"/>
  <c r="K136"/>
  <c r="J136"/>
  <c r="I136"/>
  <c r="H136"/>
  <c r="O138"/>
  <c r="K138"/>
  <c r="J138"/>
  <c r="A139"/>
  <c r="I138"/>
  <c r="P138"/>
  <c r="H138"/>
  <c r="B94"/>
  <c r="L94" s="1"/>
  <c r="C94"/>
  <c r="P94" s="1"/>
  <c r="G94"/>
  <c r="F94"/>
  <c r="D94"/>
  <c r="E94"/>
  <c r="M139" l="1"/>
  <c r="N139"/>
  <c r="O139"/>
  <c r="H139"/>
  <c r="A140"/>
  <c r="K139"/>
  <c r="J139"/>
  <c r="I139"/>
  <c r="P139"/>
  <c r="C95"/>
  <c r="G95"/>
  <c r="F95"/>
  <c r="E95"/>
  <c r="D95"/>
  <c r="B95"/>
  <c r="L95" s="1"/>
  <c r="M140" l="1"/>
  <c r="N140"/>
  <c r="O140"/>
  <c r="K140"/>
  <c r="P140"/>
  <c r="J140"/>
  <c r="I140"/>
  <c r="H140"/>
  <c r="A141"/>
  <c r="G96"/>
  <c r="E96"/>
  <c r="B96"/>
  <c r="L96" s="1"/>
  <c r="F96"/>
  <c r="D96"/>
  <c r="C96"/>
  <c r="M141" l="1"/>
  <c r="N141"/>
  <c r="O141"/>
  <c r="K141"/>
  <c r="J141"/>
  <c r="A142"/>
  <c r="I141"/>
  <c r="H141"/>
  <c r="F97"/>
  <c r="B97"/>
  <c r="L97" s="1"/>
  <c r="E97"/>
  <c r="C97"/>
  <c r="D97"/>
  <c r="G97"/>
  <c r="M142" l="1"/>
  <c r="N142"/>
  <c r="O142"/>
  <c r="K142"/>
  <c r="J142"/>
  <c r="I142"/>
  <c r="A143"/>
  <c r="H142"/>
  <c r="D98"/>
  <c r="E98"/>
  <c r="F98"/>
  <c r="B98"/>
  <c r="L98" s="1"/>
  <c r="G98"/>
  <c r="C98"/>
  <c r="M143" l="1"/>
  <c r="N143"/>
  <c r="O143"/>
  <c r="J143"/>
  <c r="K143"/>
  <c r="I143"/>
  <c r="H143"/>
  <c r="A151"/>
  <c r="G99"/>
  <c r="F99"/>
  <c r="C99"/>
  <c r="P99" s="1"/>
  <c r="D99"/>
  <c r="B99"/>
  <c r="L99" s="1"/>
  <c r="E99"/>
  <c r="M151" l="1"/>
  <c r="N151"/>
  <c r="O151"/>
  <c r="H151"/>
  <c r="P151"/>
  <c r="K151"/>
  <c r="I151"/>
  <c r="J151"/>
  <c r="A152"/>
  <c r="D100"/>
  <c r="G100"/>
  <c r="E100"/>
  <c r="C100"/>
  <c r="P100" s="1"/>
  <c r="F100"/>
  <c r="B100"/>
  <c r="L100" s="1"/>
  <c r="M152" l="1"/>
  <c r="N152"/>
  <c r="O152"/>
  <c r="K152"/>
  <c r="P152"/>
  <c r="J152"/>
  <c r="I152"/>
  <c r="H152"/>
  <c r="A153"/>
  <c r="B101"/>
  <c r="L101" s="1"/>
  <c r="D101"/>
  <c r="G101"/>
  <c r="C101"/>
  <c r="P101" s="1"/>
  <c r="E101"/>
  <c r="F101"/>
  <c r="M153" l="1"/>
  <c r="N153"/>
  <c r="O153"/>
  <c r="K153"/>
  <c r="A154"/>
  <c r="J153"/>
  <c r="P153"/>
  <c r="I153"/>
  <c r="H153"/>
  <c r="G102"/>
  <c r="E102"/>
  <c r="B102"/>
  <c r="L102" s="1"/>
  <c r="D102"/>
  <c r="F102"/>
  <c r="C102"/>
  <c r="M154" l="1"/>
  <c r="N154"/>
  <c r="O154"/>
  <c r="J154"/>
  <c r="A155"/>
  <c r="I154"/>
  <c r="P154"/>
  <c r="H154"/>
  <c r="K154"/>
  <c r="B103"/>
  <c r="L103" s="1"/>
  <c r="E103"/>
  <c r="C103"/>
  <c r="F103"/>
  <c r="G103"/>
  <c r="D103"/>
  <c r="M155" l="1"/>
  <c r="N155"/>
  <c r="O155"/>
  <c r="K155"/>
  <c r="J155"/>
  <c r="H155"/>
  <c r="I155"/>
  <c r="A156"/>
  <c r="A158"/>
  <c r="E104"/>
  <c r="B104"/>
  <c r="L104" s="1"/>
  <c r="D104"/>
  <c r="C104"/>
  <c r="F104"/>
  <c r="G104"/>
  <c r="M158" l="1"/>
  <c r="N158"/>
  <c r="M156"/>
  <c r="N156"/>
  <c r="O156"/>
  <c r="A157"/>
  <c r="J156"/>
  <c r="I156"/>
  <c r="K156"/>
  <c r="H156"/>
  <c r="O158"/>
  <c r="K158"/>
  <c r="J158"/>
  <c r="P158"/>
  <c r="A159"/>
  <c r="H158"/>
  <c r="I158"/>
  <c r="F105"/>
  <c r="B105"/>
  <c r="L105" s="1"/>
  <c r="E105"/>
  <c r="C105"/>
  <c r="D105"/>
  <c r="G105"/>
  <c r="M157" l="1"/>
  <c r="N157"/>
  <c r="M159"/>
  <c r="N159"/>
  <c r="O157"/>
  <c r="H157"/>
  <c r="K157"/>
  <c r="J157"/>
  <c r="I157"/>
  <c r="O159"/>
  <c r="K159"/>
  <c r="J159"/>
  <c r="I159"/>
  <c r="A160"/>
  <c r="P159"/>
  <c r="H159"/>
  <c r="G106"/>
  <c r="C106"/>
  <c r="P106" s="1"/>
  <c r="E106"/>
  <c r="D106"/>
  <c r="B106"/>
  <c r="L106" s="1"/>
  <c r="F106"/>
  <c r="M160" l="1"/>
  <c r="N160"/>
  <c r="O160"/>
  <c r="I160"/>
  <c r="H160"/>
  <c r="P160"/>
  <c r="K160"/>
  <c r="A161"/>
  <c r="J160"/>
  <c r="D107"/>
  <c r="E107"/>
  <c r="B107"/>
  <c r="L107" s="1"/>
  <c r="G107"/>
  <c r="C107"/>
  <c r="P107" s="1"/>
  <c r="F107"/>
  <c r="M161" l="1"/>
  <c r="N161"/>
  <c r="O161"/>
  <c r="J161"/>
  <c r="A162"/>
  <c r="I161"/>
  <c r="H161"/>
  <c r="K161"/>
  <c r="P161"/>
  <c r="A165"/>
  <c r="B108"/>
  <c r="L108" s="1"/>
  <c r="C108"/>
  <c r="P108" s="1"/>
  <c r="G108"/>
  <c r="D108"/>
  <c r="F108"/>
  <c r="E108"/>
  <c r="M162" l="1"/>
  <c r="N162"/>
  <c r="M165"/>
  <c r="N165"/>
  <c r="O162"/>
  <c r="I162"/>
  <c r="A163"/>
  <c r="H162"/>
  <c r="K162"/>
  <c r="J162"/>
  <c r="O165"/>
  <c r="K165"/>
  <c r="P165"/>
  <c r="J165"/>
  <c r="A166"/>
  <c r="I165"/>
  <c r="H165"/>
  <c r="D109"/>
  <c r="E109"/>
  <c r="F109"/>
  <c r="B109"/>
  <c r="L109" s="1"/>
  <c r="C109"/>
  <c r="G109"/>
  <c r="M166" l="1"/>
  <c r="N166"/>
  <c r="M163"/>
  <c r="N163"/>
  <c r="O166"/>
  <c r="K166"/>
  <c r="J166"/>
  <c r="P166"/>
  <c r="I166"/>
  <c r="A167"/>
  <c r="H166"/>
  <c r="O163"/>
  <c r="I163"/>
  <c r="H163"/>
  <c r="A164"/>
  <c r="K163"/>
  <c r="J163"/>
  <c r="D110"/>
  <c r="G110"/>
  <c r="B110"/>
  <c r="L110" s="1"/>
  <c r="E110"/>
  <c r="F110"/>
  <c r="C110"/>
  <c r="M167" l="1"/>
  <c r="N167"/>
  <c r="M164"/>
  <c r="N164"/>
  <c r="O167"/>
  <c r="H167"/>
  <c r="P167"/>
  <c r="K167"/>
  <c r="J167"/>
  <c r="I167"/>
  <c r="A168"/>
  <c r="O164"/>
  <c r="I164"/>
  <c r="H164"/>
  <c r="K164"/>
  <c r="J164"/>
  <c r="G111"/>
  <c r="D111"/>
  <c r="F111"/>
  <c r="E111"/>
  <c r="B111"/>
  <c r="L111" s="1"/>
  <c r="C111"/>
  <c r="M168" l="1"/>
  <c r="N168"/>
  <c r="O168"/>
  <c r="I168"/>
  <c r="A169"/>
  <c r="H168"/>
  <c r="K168"/>
  <c r="P168"/>
  <c r="J168"/>
  <c r="B112"/>
  <c r="L112" s="1"/>
  <c r="F112"/>
  <c r="D112"/>
  <c r="C112"/>
  <c r="G112"/>
  <c r="E112"/>
  <c r="M169" l="1"/>
  <c r="N169"/>
  <c r="O169"/>
  <c r="J169"/>
  <c r="A170"/>
  <c r="I169"/>
  <c r="H169"/>
  <c r="K169"/>
  <c r="G113"/>
  <c r="F113"/>
  <c r="E113"/>
  <c r="D113"/>
  <c r="C113"/>
  <c r="P113" s="1"/>
  <c r="B113"/>
  <c r="L113" s="1"/>
  <c r="M170" l="1"/>
  <c r="N170"/>
  <c r="O170"/>
  <c r="J170"/>
  <c r="I170"/>
  <c r="H170"/>
  <c r="K170"/>
  <c r="A171"/>
  <c r="E114"/>
  <c r="D114"/>
  <c r="C114"/>
  <c r="P114" s="1"/>
  <c r="F114"/>
  <c r="G114"/>
  <c r="B114"/>
  <c r="L114" s="1"/>
  <c r="M171" l="1"/>
  <c r="N171"/>
  <c r="O171"/>
  <c r="J171"/>
  <c r="I171"/>
  <c r="H171"/>
  <c r="K171"/>
  <c r="A179"/>
  <c r="C115"/>
  <c r="P115" s="1"/>
  <c r="E115"/>
  <c r="B115"/>
  <c r="L115" s="1"/>
  <c r="F115"/>
  <c r="G115"/>
  <c r="D115"/>
  <c r="M179" l="1"/>
  <c r="N179"/>
  <c r="O179"/>
  <c r="H179"/>
  <c r="A180"/>
  <c r="K179"/>
  <c r="J179"/>
  <c r="I179"/>
  <c r="P179"/>
  <c r="G116"/>
  <c r="E116"/>
  <c r="B116"/>
  <c r="L116" s="1"/>
  <c r="D116"/>
  <c r="F116"/>
  <c r="C116"/>
  <c r="M180" l="1"/>
  <c r="N180"/>
  <c r="O180"/>
  <c r="K180"/>
  <c r="P180"/>
  <c r="J180"/>
  <c r="I180"/>
  <c r="H180"/>
  <c r="A181"/>
  <c r="B117"/>
  <c r="L117" s="1"/>
  <c r="E117"/>
  <c r="F117"/>
  <c r="D117"/>
  <c r="C117"/>
  <c r="G117"/>
  <c r="M181" l="1"/>
  <c r="N181"/>
  <c r="O181"/>
  <c r="K181"/>
  <c r="J181"/>
  <c r="P181"/>
  <c r="I181"/>
  <c r="H181"/>
  <c r="A182"/>
  <c r="D118"/>
  <c r="F118"/>
  <c r="E118"/>
  <c r="G118"/>
  <c r="B118"/>
  <c r="L118" s="1"/>
  <c r="C118"/>
  <c r="M182" l="1"/>
  <c r="N182"/>
  <c r="O182"/>
  <c r="J182"/>
  <c r="I182"/>
  <c r="P182"/>
  <c r="K182"/>
  <c r="A183"/>
  <c r="H182"/>
  <c r="C119"/>
  <c r="B119"/>
  <c r="L119" s="1"/>
  <c r="E119"/>
  <c r="G119"/>
  <c r="D119"/>
  <c r="F119"/>
  <c r="M183" l="1"/>
  <c r="N183"/>
  <c r="A186"/>
  <c r="O183"/>
  <c r="H183"/>
  <c r="A184"/>
  <c r="K183"/>
  <c r="J183"/>
  <c r="I183"/>
  <c r="C120"/>
  <c r="P120" s="1"/>
  <c r="D120"/>
  <c r="E120"/>
  <c r="F120"/>
  <c r="G120"/>
  <c r="B120"/>
  <c r="L120" s="1"/>
  <c r="M184" l="1"/>
  <c r="N184"/>
  <c r="M186"/>
  <c r="N186"/>
  <c r="O186"/>
  <c r="H186"/>
  <c r="K186"/>
  <c r="J186"/>
  <c r="A187"/>
  <c r="I186"/>
  <c r="P186"/>
  <c r="O184"/>
  <c r="A185"/>
  <c r="J184"/>
  <c r="I184"/>
  <c r="H184"/>
  <c r="K184"/>
  <c r="C121"/>
  <c r="P121" s="1"/>
  <c r="B121"/>
  <c r="L121" s="1"/>
  <c r="E121"/>
  <c r="G121"/>
  <c r="F121"/>
  <c r="D121"/>
  <c r="M185" l="1"/>
  <c r="N185"/>
  <c r="M187"/>
  <c r="N187"/>
  <c r="O185"/>
  <c r="J185"/>
  <c r="I185"/>
  <c r="H185"/>
  <c r="K185"/>
  <c r="O187"/>
  <c r="K187"/>
  <c r="A188"/>
  <c r="J187"/>
  <c r="H187"/>
  <c r="P187"/>
  <c r="I187"/>
  <c r="C122"/>
  <c r="P122" s="1"/>
  <c r="E122"/>
  <c r="D122"/>
  <c r="B122"/>
  <c r="L122" s="1"/>
  <c r="F122"/>
  <c r="G122"/>
  <c r="M188" l="1"/>
  <c r="N188"/>
  <c r="O188"/>
  <c r="K188"/>
  <c r="A189"/>
  <c r="J188"/>
  <c r="I188"/>
  <c r="H188"/>
  <c r="P188"/>
  <c r="C123"/>
  <c r="F123"/>
  <c r="E123"/>
  <c r="B123"/>
  <c r="L123" s="1"/>
  <c r="D123"/>
  <c r="G123"/>
  <c r="M189" l="1"/>
  <c r="N189"/>
  <c r="O189"/>
  <c r="J189"/>
  <c r="P189"/>
  <c r="I189"/>
  <c r="H189"/>
  <c r="K189"/>
  <c r="A190"/>
  <c r="A193"/>
  <c r="D124"/>
  <c r="C124"/>
  <c r="G124"/>
  <c r="E124"/>
  <c r="B124"/>
  <c r="L124" s="1"/>
  <c r="F124"/>
  <c r="M190" l="1"/>
  <c r="N190"/>
  <c r="M193"/>
  <c r="N193"/>
  <c r="O190"/>
  <c r="I190"/>
  <c r="A191"/>
  <c r="J190"/>
  <c r="H190"/>
  <c r="K190"/>
  <c r="O193"/>
  <c r="K193"/>
  <c r="P193"/>
  <c r="J193"/>
  <c r="A194"/>
  <c r="H193"/>
  <c r="I193"/>
  <c r="B125"/>
  <c r="L125" s="1"/>
  <c r="D125"/>
  <c r="F125"/>
  <c r="C125"/>
  <c r="G125"/>
  <c r="E125"/>
  <c r="M194" l="1"/>
  <c r="N194"/>
  <c r="M191"/>
  <c r="N191"/>
  <c r="O194"/>
  <c r="K194"/>
  <c r="J194"/>
  <c r="A195"/>
  <c r="I194"/>
  <c r="P194"/>
  <c r="H194"/>
  <c r="O191"/>
  <c r="I191"/>
  <c r="H191"/>
  <c r="K191"/>
  <c r="J191"/>
  <c r="A192"/>
  <c r="E126"/>
  <c r="D126"/>
  <c r="G126"/>
  <c r="F126"/>
  <c r="C126"/>
  <c r="B126"/>
  <c r="L126" s="1"/>
  <c r="M192" l="1"/>
  <c r="N192"/>
  <c r="M195"/>
  <c r="N195"/>
  <c r="O192"/>
  <c r="I192"/>
  <c r="H192"/>
  <c r="K192"/>
  <c r="J192"/>
  <c r="O195"/>
  <c r="H195"/>
  <c r="A196"/>
  <c r="K195"/>
  <c r="J195"/>
  <c r="I195"/>
  <c r="P195"/>
  <c r="E127"/>
  <c r="G127"/>
  <c r="B127"/>
  <c r="L127" s="1"/>
  <c r="D127"/>
  <c r="F127"/>
  <c r="C127"/>
  <c r="P127" s="1"/>
  <c r="M196" l="1"/>
  <c r="N196"/>
  <c r="O196"/>
  <c r="I196"/>
  <c r="H196"/>
  <c r="P196"/>
  <c r="K196"/>
  <c r="A197"/>
  <c r="J196"/>
  <c r="E128"/>
  <c r="G128"/>
  <c r="F128"/>
  <c r="D128"/>
  <c r="C128"/>
  <c r="P128" s="1"/>
  <c r="B128"/>
  <c r="L128" s="1"/>
  <c r="M197" l="1"/>
  <c r="N197"/>
  <c r="O197"/>
  <c r="K197"/>
  <c r="J197"/>
  <c r="A198"/>
  <c r="I197"/>
  <c r="H197"/>
  <c r="C129"/>
  <c r="P129" s="1"/>
  <c r="D129"/>
  <c r="G129"/>
  <c r="E129"/>
  <c r="B129"/>
  <c r="L129" s="1"/>
  <c r="F129"/>
  <c r="M198" l="1"/>
  <c r="N198"/>
  <c r="O198"/>
  <c r="J198"/>
  <c r="I198"/>
  <c r="A199"/>
  <c r="H198"/>
  <c r="K198"/>
  <c r="B130"/>
  <c r="L130" s="1"/>
  <c r="D130"/>
  <c r="C130"/>
  <c r="E130"/>
  <c r="G130"/>
  <c r="F130"/>
  <c r="M199" l="1"/>
  <c r="N199"/>
  <c r="O199"/>
  <c r="J199"/>
  <c r="I199"/>
  <c r="H199"/>
  <c r="K199"/>
  <c r="A207"/>
  <c r="D131"/>
  <c r="F131"/>
  <c r="E131"/>
  <c r="B131"/>
  <c r="L131" s="1"/>
  <c r="C131"/>
  <c r="G131"/>
  <c r="M207" l="1"/>
  <c r="N207"/>
  <c r="O207"/>
  <c r="H207"/>
  <c r="P207"/>
  <c r="K207"/>
  <c r="J207"/>
  <c r="A208"/>
  <c r="I207"/>
  <c r="C132"/>
  <c r="F132"/>
  <c r="E132"/>
  <c r="G132"/>
  <c r="D132"/>
  <c r="B132"/>
  <c r="L132" s="1"/>
  <c r="M208" l="1"/>
  <c r="N208"/>
  <c r="O208"/>
  <c r="K208"/>
  <c r="P208"/>
  <c r="I208"/>
  <c r="H208"/>
  <c r="J208"/>
  <c r="A209"/>
  <c r="G133"/>
  <c r="F133"/>
  <c r="C133"/>
  <c r="B133"/>
  <c r="L133" s="1"/>
  <c r="E133"/>
  <c r="D133"/>
  <c r="M209" l="1"/>
  <c r="N209"/>
  <c r="O209"/>
  <c r="K209"/>
  <c r="P209"/>
  <c r="J209"/>
  <c r="A210"/>
  <c r="I209"/>
  <c r="H209"/>
  <c r="C134"/>
  <c r="P134" s="1"/>
  <c r="F134"/>
  <c r="D134"/>
  <c r="B134"/>
  <c r="L134" s="1"/>
  <c r="G134"/>
  <c r="E134"/>
  <c r="M210" l="1"/>
  <c r="N210"/>
  <c r="O210"/>
  <c r="J210"/>
  <c r="P210"/>
  <c r="I210"/>
  <c r="A211"/>
  <c r="H210"/>
  <c r="K210"/>
  <c r="A214"/>
  <c r="B135"/>
  <c r="L135" s="1"/>
  <c r="C135"/>
  <c r="P135" s="1"/>
  <c r="E135"/>
  <c r="D135"/>
  <c r="G135"/>
  <c r="F135"/>
  <c r="M214" l="1"/>
  <c r="N214"/>
  <c r="M211"/>
  <c r="N211"/>
  <c r="O211"/>
  <c r="H211"/>
  <c r="A212"/>
  <c r="K211"/>
  <c r="J211"/>
  <c r="I211"/>
  <c r="O214"/>
  <c r="H214"/>
  <c r="K214"/>
  <c r="P214"/>
  <c r="J214"/>
  <c r="A215"/>
  <c r="I214"/>
  <c r="E136"/>
  <c r="D136"/>
  <c r="B136"/>
  <c r="L136" s="1"/>
  <c r="G136"/>
  <c r="C136"/>
  <c r="P136" s="1"/>
  <c r="F136"/>
  <c r="M212" l="1"/>
  <c r="N212"/>
  <c r="M215"/>
  <c r="N215"/>
  <c r="O212"/>
  <c r="H212"/>
  <c r="K212"/>
  <c r="I212"/>
  <c r="A213"/>
  <c r="J212"/>
  <c r="O215"/>
  <c r="I215"/>
  <c r="A216"/>
  <c r="H215"/>
  <c r="P215"/>
  <c r="K215"/>
  <c r="J215"/>
  <c r="B137"/>
  <c r="L137" s="1"/>
  <c r="D137"/>
  <c r="C137"/>
  <c r="F137"/>
  <c r="E137"/>
  <c r="G137"/>
  <c r="M216" l="1"/>
  <c r="N216"/>
  <c r="M213"/>
  <c r="N213"/>
  <c r="O216"/>
  <c r="K216"/>
  <c r="A217"/>
  <c r="J216"/>
  <c r="I216"/>
  <c r="H216"/>
  <c r="P216"/>
  <c r="O213"/>
  <c r="J213"/>
  <c r="I213"/>
  <c r="H213"/>
  <c r="K213"/>
  <c r="C138"/>
  <c r="G138"/>
  <c r="D138"/>
  <c r="F138"/>
  <c r="E138"/>
  <c r="B138"/>
  <c r="L138" s="1"/>
  <c r="M217" l="1"/>
  <c r="N217"/>
  <c r="O217"/>
  <c r="H217"/>
  <c r="A218"/>
  <c r="I217"/>
  <c r="K217"/>
  <c r="J217"/>
  <c r="P217"/>
  <c r="B139"/>
  <c r="L139" s="1"/>
  <c r="E139"/>
  <c r="C139"/>
  <c r="D139"/>
  <c r="G139"/>
  <c r="F139"/>
  <c r="M218" l="1"/>
  <c r="N218"/>
  <c r="O218"/>
  <c r="K218"/>
  <c r="J218"/>
  <c r="I218"/>
  <c r="A219"/>
  <c r="H218"/>
  <c r="A221"/>
  <c r="E140"/>
  <c r="B140"/>
  <c r="L140" s="1"/>
  <c r="G140"/>
  <c r="C140"/>
  <c r="D140"/>
  <c r="F140"/>
  <c r="M221" l="1"/>
  <c r="N221"/>
  <c r="M219"/>
  <c r="N219"/>
  <c r="O219"/>
  <c r="I219"/>
  <c r="H219"/>
  <c r="A220"/>
  <c r="K219"/>
  <c r="J219"/>
  <c r="O221"/>
  <c r="K221"/>
  <c r="P221"/>
  <c r="J221"/>
  <c r="A222"/>
  <c r="I221"/>
  <c r="H221"/>
  <c r="G141"/>
  <c r="B141"/>
  <c r="L141" s="1"/>
  <c r="E141"/>
  <c r="F141"/>
  <c r="C141"/>
  <c r="P141" s="1"/>
  <c r="D141"/>
  <c r="M222" l="1"/>
  <c r="N222"/>
  <c r="M220"/>
  <c r="N220"/>
  <c r="O222"/>
  <c r="K222"/>
  <c r="J222"/>
  <c r="P222"/>
  <c r="A223"/>
  <c r="I222"/>
  <c r="H222"/>
  <c r="O220"/>
  <c r="I220"/>
  <c r="J220"/>
  <c r="H220"/>
  <c r="K220"/>
  <c r="F142"/>
  <c r="G142"/>
  <c r="C142"/>
  <c r="P142" s="1"/>
  <c r="B142"/>
  <c r="L142" s="1"/>
  <c r="E142"/>
  <c r="D142"/>
  <c r="M223" l="1"/>
  <c r="N223"/>
  <c r="O223"/>
  <c r="H223"/>
  <c r="A224"/>
  <c r="K223"/>
  <c r="I223"/>
  <c r="J223"/>
  <c r="P223"/>
  <c r="B143"/>
  <c r="L143" s="1"/>
  <c r="E143"/>
  <c r="F143"/>
  <c r="G143"/>
  <c r="C143"/>
  <c r="P143" s="1"/>
  <c r="D143"/>
  <c r="M224" l="1"/>
  <c r="N224"/>
  <c r="O224"/>
  <c r="K224"/>
  <c r="P224"/>
  <c r="J224"/>
  <c r="I224"/>
  <c r="H224"/>
  <c r="A225"/>
  <c r="E144"/>
  <c r="F144"/>
  <c r="D144"/>
  <c r="C144"/>
  <c r="B144"/>
  <c r="L144" s="1"/>
  <c r="G144"/>
  <c r="M225" l="1"/>
  <c r="N225"/>
  <c r="O225"/>
  <c r="K225"/>
  <c r="J225"/>
  <c r="A226"/>
  <c r="I225"/>
  <c r="H225"/>
  <c r="D145"/>
  <c r="B145"/>
  <c r="L145" s="1"/>
  <c r="C145"/>
  <c r="F145"/>
  <c r="E145"/>
  <c r="G145"/>
  <c r="M226" l="1"/>
  <c r="N226"/>
  <c r="O226"/>
  <c r="K226"/>
  <c r="J226"/>
  <c r="I226"/>
  <c r="A227"/>
  <c r="H226"/>
  <c r="E146"/>
  <c r="B146"/>
  <c r="L146" s="1"/>
  <c r="G146"/>
  <c r="C146"/>
  <c r="F146"/>
  <c r="D146"/>
  <c r="M227" l="1"/>
  <c r="N227"/>
  <c r="O227"/>
  <c r="H227"/>
  <c r="J227"/>
  <c r="K227"/>
  <c r="I227"/>
  <c r="A235"/>
  <c r="C147"/>
  <c r="B147"/>
  <c r="L147" s="1"/>
  <c r="G147"/>
  <c r="E147"/>
  <c r="F147"/>
  <c r="D147"/>
  <c r="M235" l="1"/>
  <c r="N235"/>
  <c r="O235"/>
  <c r="I235"/>
  <c r="K235"/>
  <c r="H235"/>
  <c r="J235"/>
  <c r="P235"/>
  <c r="A236"/>
  <c r="E148"/>
  <c r="G148"/>
  <c r="B148"/>
  <c r="L148" s="1"/>
  <c r="D148"/>
  <c r="C148"/>
  <c r="P148" s="1"/>
  <c r="F148"/>
  <c r="M236" l="1"/>
  <c r="N236"/>
  <c r="O236"/>
  <c r="H236"/>
  <c r="A237"/>
  <c r="K236"/>
  <c r="J236"/>
  <c r="I236"/>
  <c r="P236"/>
  <c r="G149"/>
  <c r="D149"/>
  <c r="F149"/>
  <c r="C149"/>
  <c r="P149" s="1"/>
  <c r="B149"/>
  <c r="L149" s="1"/>
  <c r="E149"/>
  <c r="M237" l="1"/>
  <c r="N237"/>
  <c r="O237"/>
  <c r="H237"/>
  <c r="A238"/>
  <c r="I237"/>
  <c r="K237"/>
  <c r="P237"/>
  <c r="J237"/>
  <c r="E150"/>
  <c r="F150"/>
  <c r="D150"/>
  <c r="G150"/>
  <c r="C150"/>
  <c r="P150" s="1"/>
  <c r="B150"/>
  <c r="L150" s="1"/>
  <c r="M238" l="1"/>
  <c r="N238"/>
  <c r="O238"/>
  <c r="K238"/>
  <c r="A239"/>
  <c r="J238"/>
  <c r="P238"/>
  <c r="I238"/>
  <c r="H238"/>
  <c r="D151"/>
  <c r="E151"/>
  <c r="B151"/>
  <c r="L151" s="1"/>
  <c r="F151"/>
  <c r="G151"/>
  <c r="C151"/>
  <c r="M239" l="1"/>
  <c r="N239"/>
  <c r="O239"/>
  <c r="K239"/>
  <c r="H239"/>
  <c r="J239"/>
  <c r="I239"/>
  <c r="A240"/>
  <c r="A242"/>
  <c r="C152"/>
  <c r="F152"/>
  <c r="B152"/>
  <c r="L152" s="1"/>
  <c r="E152"/>
  <c r="G152"/>
  <c r="D152"/>
  <c r="M242" l="1"/>
  <c r="N242"/>
  <c r="M240"/>
  <c r="N240"/>
  <c r="O240"/>
  <c r="A241"/>
  <c r="J240"/>
  <c r="K240"/>
  <c r="H240"/>
  <c r="I240"/>
  <c r="O242"/>
  <c r="I242"/>
  <c r="K242"/>
  <c r="A243"/>
  <c r="J242"/>
  <c r="P242"/>
  <c r="H242"/>
  <c r="B153"/>
  <c r="L153" s="1"/>
  <c r="G153"/>
  <c r="C153"/>
  <c r="E153"/>
  <c r="F153"/>
  <c r="D153"/>
  <c r="M241" l="1"/>
  <c r="N241"/>
  <c r="M243"/>
  <c r="N243"/>
  <c r="O243"/>
  <c r="K243"/>
  <c r="H243"/>
  <c r="J243"/>
  <c r="P243"/>
  <c r="I243"/>
  <c r="A244"/>
  <c r="O241"/>
  <c r="I241"/>
  <c r="H241"/>
  <c r="J241"/>
  <c r="K241"/>
  <c r="E154"/>
  <c r="F154"/>
  <c r="C154"/>
  <c r="D154"/>
  <c r="G154"/>
  <c r="B154"/>
  <c r="L154" s="1"/>
  <c r="M244" l="1"/>
  <c r="N244"/>
  <c r="O244"/>
  <c r="J244"/>
  <c r="A245"/>
  <c r="H244"/>
  <c r="P244"/>
  <c r="K244"/>
  <c r="I244"/>
  <c r="C155"/>
  <c r="P155" s="1"/>
  <c r="G155"/>
  <c r="E155"/>
  <c r="B155"/>
  <c r="L155" s="1"/>
  <c r="D155"/>
  <c r="F155"/>
  <c r="M245" l="1"/>
  <c r="N245"/>
  <c r="O245"/>
  <c r="K245"/>
  <c r="P245"/>
  <c r="I245"/>
  <c r="J245"/>
  <c r="H245"/>
  <c r="A246"/>
  <c r="A249"/>
  <c r="B156"/>
  <c r="L156" s="1"/>
  <c r="G156"/>
  <c r="E156"/>
  <c r="C156"/>
  <c r="P156" s="1"/>
  <c r="F156"/>
  <c r="D156"/>
  <c r="M246" l="1"/>
  <c r="N246"/>
  <c r="M249"/>
  <c r="N249"/>
  <c r="O246"/>
  <c r="J246"/>
  <c r="A247"/>
  <c r="I246"/>
  <c r="H246"/>
  <c r="K246"/>
  <c r="O249"/>
  <c r="H249"/>
  <c r="A250"/>
  <c r="K249"/>
  <c r="P249"/>
  <c r="I249"/>
  <c r="J249"/>
  <c r="D157"/>
  <c r="B157"/>
  <c r="L157" s="1"/>
  <c r="G157"/>
  <c r="E157"/>
  <c r="F157"/>
  <c r="C157"/>
  <c r="P157" s="1"/>
  <c r="M250" l="1"/>
  <c r="N250"/>
  <c r="M247"/>
  <c r="N247"/>
  <c r="O250"/>
  <c r="I250"/>
  <c r="K250"/>
  <c r="P250"/>
  <c r="J250"/>
  <c r="H250"/>
  <c r="A251"/>
  <c r="O247"/>
  <c r="J247"/>
  <c r="I247"/>
  <c r="K247"/>
  <c r="A248"/>
  <c r="H247"/>
  <c r="G158"/>
  <c r="D158"/>
  <c r="F158"/>
  <c r="B158"/>
  <c r="L158" s="1"/>
  <c r="C158"/>
  <c r="E158"/>
  <c r="M251" l="1"/>
  <c r="N251"/>
  <c r="M248"/>
  <c r="N248"/>
  <c r="O251"/>
  <c r="I251"/>
  <c r="P251"/>
  <c r="K251"/>
  <c r="A252"/>
  <c r="H251"/>
  <c r="J251"/>
  <c r="O248"/>
  <c r="K248"/>
  <c r="I248"/>
  <c r="J248"/>
  <c r="H248"/>
  <c r="F159"/>
  <c r="G159"/>
  <c r="D159"/>
  <c r="B159"/>
  <c r="L159" s="1"/>
  <c r="E159"/>
  <c r="C159"/>
  <c r="M252" l="1"/>
  <c r="N252"/>
  <c r="O252"/>
  <c r="J252"/>
  <c r="K252"/>
  <c r="I252"/>
  <c r="A253"/>
  <c r="H252"/>
  <c r="P252"/>
  <c r="G160"/>
  <c r="B160"/>
  <c r="L160" s="1"/>
  <c r="D160"/>
  <c r="F160"/>
  <c r="E160"/>
  <c r="C160"/>
  <c r="M253" l="1"/>
  <c r="N253"/>
  <c r="O253"/>
  <c r="H253"/>
  <c r="K253"/>
  <c r="I253"/>
  <c r="A254"/>
  <c r="J253"/>
  <c r="F161"/>
  <c r="E161"/>
  <c r="B161"/>
  <c r="L161" s="1"/>
  <c r="D161"/>
  <c r="G161"/>
  <c r="C161"/>
  <c r="M254" l="1"/>
  <c r="N254"/>
  <c r="O254"/>
  <c r="K254"/>
  <c r="J254"/>
  <c r="A255"/>
  <c r="I254"/>
  <c r="H254"/>
  <c r="B162"/>
  <c r="L162" s="1"/>
  <c r="E162"/>
  <c r="D162"/>
  <c r="C162"/>
  <c r="P162" s="1"/>
  <c r="F162"/>
  <c r="G162"/>
  <c r="M255" l="1"/>
  <c r="N255"/>
  <c r="O255"/>
  <c r="H255"/>
  <c r="J255"/>
  <c r="I255"/>
  <c r="K255"/>
  <c r="A263"/>
  <c r="C163"/>
  <c r="P163" s="1"/>
  <c r="B163"/>
  <c r="L163" s="1"/>
  <c r="F163"/>
  <c r="G163"/>
  <c r="D163"/>
  <c r="E163"/>
  <c r="M263" l="1"/>
  <c r="N263"/>
  <c r="O263"/>
  <c r="I263"/>
  <c r="P263"/>
  <c r="K263"/>
  <c r="A264"/>
  <c r="H263"/>
  <c r="J263"/>
  <c r="C164"/>
  <c r="P164" s="1"/>
  <c r="G164"/>
  <c r="F164"/>
  <c r="B164"/>
  <c r="L164" s="1"/>
  <c r="E164"/>
  <c r="D164"/>
  <c r="M264" l="1"/>
  <c r="N264"/>
  <c r="O264"/>
  <c r="H264"/>
  <c r="P264"/>
  <c r="K264"/>
  <c r="J264"/>
  <c r="A265"/>
  <c r="I264"/>
  <c r="F165"/>
  <c r="B165"/>
  <c r="L165" s="1"/>
  <c r="G165"/>
  <c r="D165"/>
  <c r="C165"/>
  <c r="E165"/>
  <c r="M265" l="1"/>
  <c r="N265"/>
  <c r="O265"/>
  <c r="H265"/>
  <c r="P265"/>
  <c r="K265"/>
  <c r="A266"/>
  <c r="I265"/>
  <c r="J265"/>
  <c r="C166"/>
  <c r="F166"/>
  <c r="B166"/>
  <c r="L166" s="1"/>
  <c r="D166"/>
  <c r="E166"/>
  <c r="G166"/>
  <c r="M266" l="1"/>
  <c r="N266"/>
  <c r="O266"/>
  <c r="K266"/>
  <c r="P266"/>
  <c r="J266"/>
  <c r="A267"/>
  <c r="I266"/>
  <c r="H266"/>
  <c r="B167"/>
  <c r="L167" s="1"/>
  <c r="F167"/>
  <c r="G167"/>
  <c r="E167"/>
  <c r="C167"/>
  <c r="D167"/>
  <c r="M267" l="1"/>
  <c r="N267"/>
  <c r="O267"/>
  <c r="I267"/>
  <c r="A268"/>
  <c r="K267"/>
  <c r="H267"/>
  <c r="J267"/>
  <c r="A270"/>
  <c r="G168"/>
  <c r="D168"/>
  <c r="F168"/>
  <c r="C168"/>
  <c r="E168"/>
  <c r="B168"/>
  <c r="L168" s="1"/>
  <c r="M270" l="1"/>
  <c r="N270"/>
  <c r="M268"/>
  <c r="N268"/>
  <c r="O270"/>
  <c r="H270"/>
  <c r="I270"/>
  <c r="A271"/>
  <c r="K270"/>
  <c r="J270"/>
  <c r="P270"/>
  <c r="O268"/>
  <c r="A269"/>
  <c r="J268"/>
  <c r="K268"/>
  <c r="I268"/>
  <c r="H268"/>
  <c r="F169"/>
  <c r="B169"/>
  <c r="L169" s="1"/>
  <c r="G169"/>
  <c r="D169"/>
  <c r="E169"/>
  <c r="C169"/>
  <c r="P169" s="1"/>
  <c r="M269" l="1"/>
  <c r="N269"/>
  <c r="M271"/>
  <c r="N271"/>
  <c r="O269"/>
  <c r="I269"/>
  <c r="J269"/>
  <c r="H269"/>
  <c r="K269"/>
  <c r="O271"/>
  <c r="H271"/>
  <c r="J271"/>
  <c r="A272"/>
  <c r="I271"/>
  <c r="P271"/>
  <c r="K271"/>
  <c r="C170"/>
  <c r="P170" s="1"/>
  <c r="B170"/>
  <c r="L170" s="1"/>
  <c r="G170"/>
  <c r="F170"/>
  <c r="E170"/>
  <c r="D170"/>
  <c r="M272" l="1"/>
  <c r="N272"/>
  <c r="O272"/>
  <c r="H272"/>
  <c r="P272"/>
  <c r="K272"/>
  <c r="J272"/>
  <c r="A273"/>
  <c r="I272"/>
  <c r="E171"/>
  <c r="F171"/>
  <c r="C171"/>
  <c r="P171" s="1"/>
  <c r="G171"/>
  <c r="B171"/>
  <c r="L171" s="1"/>
  <c r="D171"/>
  <c r="M273" l="1"/>
  <c r="N273"/>
  <c r="O273"/>
  <c r="K273"/>
  <c r="A274"/>
  <c r="I273"/>
  <c r="J273"/>
  <c r="P273"/>
  <c r="H273"/>
  <c r="B172"/>
  <c r="L172" s="1"/>
  <c r="G172"/>
  <c r="C172"/>
  <c r="F172"/>
  <c r="D172"/>
  <c r="E172"/>
  <c r="M274" l="1"/>
  <c r="N274"/>
  <c r="O274"/>
  <c r="H274"/>
  <c r="K274"/>
  <c r="J274"/>
  <c r="A275"/>
  <c r="I274"/>
  <c r="A277"/>
  <c r="F173"/>
  <c r="C173"/>
  <c r="B173"/>
  <c r="L173" s="1"/>
  <c r="D173"/>
  <c r="E173"/>
  <c r="G173"/>
  <c r="M277" l="1"/>
  <c r="N277"/>
  <c r="M275"/>
  <c r="N275"/>
  <c r="O275"/>
  <c r="H275"/>
  <c r="J275"/>
  <c r="I275"/>
  <c r="A276"/>
  <c r="K275"/>
  <c r="O277"/>
  <c r="I277"/>
  <c r="H277"/>
  <c r="A278"/>
  <c r="K277"/>
  <c r="P277"/>
  <c r="J277"/>
  <c r="C174"/>
  <c r="D174"/>
  <c r="B174"/>
  <c r="L174" s="1"/>
  <c r="E174"/>
  <c r="G174"/>
  <c r="F174"/>
  <c r="M276" l="1"/>
  <c r="N276"/>
  <c r="M278"/>
  <c r="N278"/>
  <c r="O276"/>
  <c r="K276"/>
  <c r="I276"/>
  <c r="H276"/>
  <c r="J276"/>
  <c r="O278"/>
  <c r="I278"/>
  <c r="K278"/>
  <c r="A279"/>
  <c r="J278"/>
  <c r="P278"/>
  <c r="H278"/>
  <c r="E175"/>
  <c r="B175"/>
  <c r="L175" s="1"/>
  <c r="C175"/>
  <c r="D175"/>
  <c r="F175"/>
  <c r="G175"/>
  <c r="M279" l="1"/>
  <c r="N279"/>
  <c r="O279"/>
  <c r="I279"/>
  <c r="P279"/>
  <c r="K279"/>
  <c r="H279"/>
  <c r="A280"/>
  <c r="J279"/>
  <c r="G176"/>
  <c r="F176"/>
  <c r="D176"/>
  <c r="B176"/>
  <c r="L176" s="1"/>
  <c r="C176"/>
  <c r="P176" s="1"/>
  <c r="E176"/>
  <c r="M280" l="1"/>
  <c r="N280"/>
  <c r="O280"/>
  <c r="H280"/>
  <c r="A281"/>
  <c r="K280"/>
  <c r="J280"/>
  <c r="I280"/>
  <c r="P280"/>
  <c r="D177"/>
  <c r="G177"/>
  <c r="B177"/>
  <c r="L177" s="1"/>
  <c r="E177"/>
  <c r="C177"/>
  <c r="P177" s="1"/>
  <c r="F177"/>
  <c r="M281" l="1"/>
  <c r="N281"/>
  <c r="O281"/>
  <c r="H281"/>
  <c r="A282"/>
  <c r="K281"/>
  <c r="I281"/>
  <c r="J281"/>
  <c r="E178"/>
  <c r="F178"/>
  <c r="G178"/>
  <c r="B178"/>
  <c r="L178" s="1"/>
  <c r="C178"/>
  <c r="P178" s="1"/>
  <c r="D178"/>
  <c r="M282" l="1"/>
  <c r="N282"/>
  <c r="O282"/>
  <c r="H282"/>
  <c r="K282"/>
  <c r="J282"/>
  <c r="A283"/>
  <c r="I282"/>
  <c r="C179"/>
  <c r="D179"/>
  <c r="E179"/>
  <c r="B179"/>
  <c r="L179" s="1"/>
  <c r="G179"/>
  <c r="F179"/>
  <c r="M283" l="1"/>
  <c r="N283"/>
  <c r="O283"/>
  <c r="H283"/>
  <c r="K283"/>
  <c r="J283"/>
  <c r="I283"/>
  <c r="A291"/>
  <c r="F180"/>
  <c r="D180"/>
  <c r="G180"/>
  <c r="C180"/>
  <c r="B180"/>
  <c r="L180" s="1"/>
  <c r="E180"/>
  <c r="M291" l="1"/>
  <c r="N291"/>
  <c r="O291"/>
  <c r="I291"/>
  <c r="A292"/>
  <c r="H291"/>
  <c r="K291"/>
  <c r="J291"/>
  <c r="P291"/>
  <c r="D181"/>
  <c r="F181"/>
  <c r="B181"/>
  <c r="L181" s="1"/>
  <c r="C181"/>
  <c r="E181"/>
  <c r="G181"/>
  <c r="M292" l="1"/>
  <c r="N292"/>
  <c r="O292"/>
  <c r="H292"/>
  <c r="A293"/>
  <c r="K292"/>
  <c r="J292"/>
  <c r="I292"/>
  <c r="P292"/>
  <c r="D182"/>
  <c r="F182"/>
  <c r="E182"/>
  <c r="C182"/>
  <c r="G182"/>
  <c r="B182"/>
  <c r="L182" s="1"/>
  <c r="M293" l="1"/>
  <c r="N293"/>
  <c r="O293"/>
  <c r="H293"/>
  <c r="A294"/>
  <c r="K293"/>
  <c r="P293"/>
  <c r="J293"/>
  <c r="I293"/>
  <c r="C183"/>
  <c r="P183" s="1"/>
  <c r="B183"/>
  <c r="L183" s="1"/>
  <c r="G183"/>
  <c r="D183"/>
  <c r="F183"/>
  <c r="E183"/>
  <c r="M294" l="1"/>
  <c r="N294"/>
  <c r="O294"/>
  <c r="K294"/>
  <c r="P294"/>
  <c r="J294"/>
  <c r="A295"/>
  <c r="I294"/>
  <c r="H294"/>
  <c r="D184"/>
  <c r="F184"/>
  <c r="E184"/>
  <c r="G184"/>
  <c r="C184"/>
  <c r="P184" s="1"/>
  <c r="B184"/>
  <c r="L184" s="1"/>
  <c r="M295" l="1"/>
  <c r="N295"/>
  <c r="O295"/>
  <c r="I295"/>
  <c r="A296"/>
  <c r="H295"/>
  <c r="K295"/>
  <c r="J295"/>
  <c r="A298"/>
  <c r="C185"/>
  <c r="P185" s="1"/>
  <c r="E185"/>
  <c r="D185"/>
  <c r="F185"/>
  <c r="B185"/>
  <c r="L185" s="1"/>
  <c r="G185"/>
  <c r="M298" l="1"/>
  <c r="N298"/>
  <c r="M296"/>
  <c r="N296"/>
  <c r="O298"/>
  <c r="I298"/>
  <c r="H298"/>
  <c r="K298"/>
  <c r="A299"/>
  <c r="J298"/>
  <c r="P298"/>
  <c r="O296"/>
  <c r="A297"/>
  <c r="K296"/>
  <c r="J296"/>
  <c r="I296"/>
  <c r="H296"/>
  <c r="D186"/>
  <c r="B186"/>
  <c r="L186" s="1"/>
  <c r="E186"/>
  <c r="G186"/>
  <c r="C186"/>
  <c r="F186"/>
  <c r="M297" l="1"/>
  <c r="N297"/>
  <c r="M299"/>
  <c r="N299"/>
  <c r="O297"/>
  <c r="I297"/>
  <c r="H297"/>
  <c r="K297"/>
  <c r="J297"/>
  <c r="O299"/>
  <c r="K299"/>
  <c r="J299"/>
  <c r="P299"/>
  <c r="I299"/>
  <c r="A300"/>
  <c r="H299"/>
  <c r="G187"/>
  <c r="C187"/>
  <c r="D187"/>
  <c r="E187"/>
  <c r="B187"/>
  <c r="L187" s="1"/>
  <c r="F187"/>
  <c r="M300" l="1"/>
  <c r="N300"/>
  <c r="O300"/>
  <c r="H300"/>
  <c r="A301"/>
  <c r="P300"/>
  <c r="K300"/>
  <c r="J300"/>
  <c r="I300"/>
  <c r="C188"/>
  <c r="G188"/>
  <c r="E188"/>
  <c r="B188"/>
  <c r="L188" s="1"/>
  <c r="F188"/>
  <c r="D188"/>
  <c r="M301" l="1"/>
  <c r="N301"/>
  <c r="O301"/>
  <c r="K301"/>
  <c r="P301"/>
  <c r="J301"/>
  <c r="I301"/>
  <c r="H301"/>
  <c r="A302"/>
  <c r="B189"/>
  <c r="L189" s="1"/>
  <c r="E189"/>
  <c r="D189"/>
  <c r="C189"/>
  <c r="G189"/>
  <c r="F189"/>
  <c r="M302" l="1"/>
  <c r="N302"/>
  <c r="O302"/>
  <c r="H302"/>
  <c r="K302"/>
  <c r="J302"/>
  <c r="A303"/>
  <c r="I302"/>
  <c r="A305"/>
  <c r="C190"/>
  <c r="P190" s="1"/>
  <c r="E190"/>
  <c r="B190"/>
  <c r="L190" s="1"/>
  <c r="F190"/>
  <c r="D190"/>
  <c r="G190"/>
  <c r="M305" l="1"/>
  <c r="N305"/>
  <c r="M303"/>
  <c r="N303"/>
  <c r="O303"/>
  <c r="K303"/>
  <c r="J303"/>
  <c r="I303"/>
  <c r="A304"/>
  <c r="H303"/>
  <c r="O305"/>
  <c r="I305"/>
  <c r="H305"/>
  <c r="A306"/>
  <c r="K305"/>
  <c r="P305"/>
  <c r="J305"/>
  <c r="B191"/>
  <c r="L191" s="1"/>
  <c r="C191"/>
  <c r="P191" s="1"/>
  <c r="F191"/>
  <c r="D191"/>
  <c r="G191"/>
  <c r="E191"/>
  <c r="M304" l="1"/>
  <c r="N304"/>
  <c r="M306"/>
  <c r="N306"/>
  <c r="O304"/>
  <c r="J304"/>
  <c r="I304"/>
  <c r="H304"/>
  <c r="K304"/>
  <c r="O306"/>
  <c r="H306"/>
  <c r="A307"/>
  <c r="K306"/>
  <c r="J306"/>
  <c r="P306"/>
  <c r="I306"/>
  <c r="E192"/>
  <c r="D192"/>
  <c r="B192"/>
  <c r="L192" s="1"/>
  <c r="F192"/>
  <c r="G192"/>
  <c r="C192"/>
  <c r="P192" s="1"/>
  <c r="M307" l="1"/>
  <c r="N307"/>
  <c r="O307"/>
  <c r="I307"/>
  <c r="P307"/>
  <c r="H307"/>
  <c r="K307"/>
  <c r="J307"/>
  <c r="A308"/>
  <c r="C193"/>
  <c r="E193"/>
  <c r="D193"/>
  <c r="B193"/>
  <c r="L193" s="1"/>
  <c r="G193"/>
  <c r="F193"/>
  <c r="M308" l="1"/>
  <c r="N308"/>
  <c r="O308"/>
  <c r="H308"/>
  <c r="J308"/>
  <c r="P308"/>
  <c r="A309"/>
  <c r="K308"/>
  <c r="I308"/>
  <c r="B194"/>
  <c r="L194" s="1"/>
  <c r="G194"/>
  <c r="F194"/>
  <c r="C194"/>
  <c r="E194"/>
  <c r="D194"/>
  <c r="M309" l="1"/>
  <c r="N309"/>
  <c r="O309"/>
  <c r="H309"/>
  <c r="K309"/>
  <c r="A310"/>
  <c r="J309"/>
  <c r="I309"/>
  <c r="C195"/>
  <c r="E195"/>
  <c r="D195"/>
  <c r="F195"/>
  <c r="B195"/>
  <c r="L195" s="1"/>
  <c r="G195"/>
  <c r="M310" l="1"/>
  <c r="N310"/>
  <c r="O310"/>
  <c r="H310"/>
  <c r="K310"/>
  <c r="J310"/>
  <c r="A311"/>
  <c r="I310"/>
  <c r="G196"/>
  <c r="F196"/>
  <c r="D196"/>
  <c r="C196"/>
  <c r="E196"/>
  <c r="B196"/>
  <c r="L196" s="1"/>
  <c r="M311" l="1"/>
  <c r="N311"/>
  <c r="O311"/>
  <c r="K311"/>
  <c r="J311"/>
  <c r="I311"/>
  <c r="H311"/>
  <c r="A319"/>
  <c r="C197"/>
  <c r="P197" s="1"/>
  <c r="E197"/>
  <c r="B197"/>
  <c r="L197" s="1"/>
  <c r="F197"/>
  <c r="D197"/>
  <c r="G197"/>
  <c r="M319" l="1"/>
  <c r="N319"/>
  <c r="O319"/>
  <c r="I319"/>
  <c r="P319"/>
  <c r="H319"/>
  <c r="K319"/>
  <c r="J319"/>
  <c r="A320"/>
  <c r="F198"/>
  <c r="B198"/>
  <c r="L198" s="1"/>
  <c r="E198"/>
  <c r="C198"/>
  <c r="P198" s="1"/>
  <c r="D198"/>
  <c r="G198"/>
  <c r="M320" l="1"/>
  <c r="N320"/>
  <c r="O320"/>
  <c r="H320"/>
  <c r="P320"/>
  <c r="K320"/>
  <c r="J320"/>
  <c r="A321"/>
  <c r="I320"/>
  <c r="B199"/>
  <c r="L199" s="1"/>
  <c r="D199"/>
  <c r="E199"/>
  <c r="F199"/>
  <c r="G199"/>
  <c r="C199"/>
  <c r="P199" s="1"/>
  <c r="M321" l="1"/>
  <c r="N321"/>
  <c r="O321"/>
  <c r="H321"/>
  <c r="A322"/>
  <c r="J321"/>
  <c r="K321"/>
  <c r="P321"/>
  <c r="I321"/>
  <c r="E200"/>
  <c r="C200"/>
  <c r="F200"/>
  <c r="G200"/>
  <c r="B200"/>
  <c r="L200" s="1"/>
  <c r="D200"/>
  <c r="M322" l="1"/>
  <c r="N322"/>
  <c r="O322"/>
  <c r="K322"/>
  <c r="P322"/>
  <c r="J322"/>
  <c r="A323"/>
  <c r="I322"/>
  <c r="H322"/>
  <c r="G201"/>
  <c r="B201"/>
  <c r="L201" s="1"/>
  <c r="D201"/>
  <c r="E201"/>
  <c r="C201"/>
  <c r="F201"/>
  <c r="M323" l="1"/>
  <c r="N323"/>
  <c r="O323"/>
  <c r="I323"/>
  <c r="A324"/>
  <c r="H323"/>
  <c r="K323"/>
  <c r="J323"/>
  <c r="A326"/>
  <c r="E202"/>
  <c r="C202"/>
  <c r="B202"/>
  <c r="L202" s="1"/>
  <c r="D202"/>
  <c r="G202"/>
  <c r="F202"/>
  <c r="M326" l="1"/>
  <c r="N326"/>
  <c r="M324"/>
  <c r="N324"/>
  <c r="O326"/>
  <c r="I326"/>
  <c r="H326"/>
  <c r="P326"/>
  <c r="J326"/>
  <c r="K326"/>
  <c r="A327"/>
  <c r="O324"/>
  <c r="A325"/>
  <c r="K324"/>
  <c r="J324"/>
  <c r="I324"/>
  <c r="H324"/>
  <c r="F203"/>
  <c r="G203"/>
  <c r="C203"/>
  <c r="E203"/>
  <c r="B203"/>
  <c r="L203" s="1"/>
  <c r="D203"/>
  <c r="M325" l="1"/>
  <c r="N325"/>
  <c r="M327"/>
  <c r="N327"/>
  <c r="O325"/>
  <c r="I325"/>
  <c r="H325"/>
  <c r="J325"/>
  <c r="K325"/>
  <c r="O327"/>
  <c r="K327"/>
  <c r="P327"/>
  <c r="I327"/>
  <c r="A328"/>
  <c r="J327"/>
  <c r="H327"/>
  <c r="G204"/>
  <c r="B204"/>
  <c r="L204" s="1"/>
  <c r="E204"/>
  <c r="C204"/>
  <c r="P204" s="1"/>
  <c r="D204"/>
  <c r="F204"/>
  <c r="M328" l="1"/>
  <c r="N328"/>
  <c r="O328"/>
  <c r="H328"/>
  <c r="A329"/>
  <c r="K328"/>
  <c r="J328"/>
  <c r="P328"/>
  <c r="I328"/>
  <c r="E205"/>
  <c r="C205"/>
  <c r="P205" s="1"/>
  <c r="D205"/>
  <c r="F205"/>
  <c r="B205"/>
  <c r="L205" s="1"/>
  <c r="G205"/>
  <c r="M329" l="1"/>
  <c r="N329"/>
  <c r="O329"/>
  <c r="K329"/>
  <c r="A330"/>
  <c r="J329"/>
  <c r="I329"/>
  <c r="H329"/>
  <c r="P329"/>
  <c r="B206"/>
  <c r="L206" s="1"/>
  <c r="E206"/>
  <c r="D206"/>
  <c r="G206"/>
  <c r="C206"/>
  <c r="P206" s="1"/>
  <c r="F206"/>
  <c r="M330" l="1"/>
  <c r="N330"/>
  <c r="O330"/>
  <c r="H330"/>
  <c r="K330"/>
  <c r="J330"/>
  <c r="A331"/>
  <c r="I330"/>
  <c r="A333"/>
  <c r="D207"/>
  <c r="G207"/>
  <c r="B207"/>
  <c r="L207" s="1"/>
  <c r="F207"/>
  <c r="E207"/>
  <c r="C207"/>
  <c r="M333" l="1"/>
  <c r="N333"/>
  <c r="M331"/>
  <c r="N331"/>
  <c r="O331"/>
  <c r="K331"/>
  <c r="J331"/>
  <c r="I331"/>
  <c r="A332"/>
  <c r="H331"/>
  <c r="O333"/>
  <c r="I333"/>
  <c r="H333"/>
  <c r="P333"/>
  <c r="K333"/>
  <c r="A334"/>
  <c r="J333"/>
  <c r="F208"/>
  <c r="E208"/>
  <c r="B208"/>
  <c r="L208" s="1"/>
  <c r="G208"/>
  <c r="C208"/>
  <c r="D208"/>
  <c r="M332" l="1"/>
  <c r="N332"/>
  <c r="M334"/>
  <c r="N334"/>
  <c r="O332"/>
  <c r="J332"/>
  <c r="I332"/>
  <c r="H332"/>
  <c r="K332"/>
  <c r="O334"/>
  <c r="H334"/>
  <c r="K334"/>
  <c r="P334"/>
  <c r="J334"/>
  <c r="A335"/>
  <c r="I334"/>
  <c r="B209"/>
  <c r="L209" s="1"/>
  <c r="E209"/>
  <c r="G209"/>
  <c r="F209"/>
  <c r="C209"/>
  <c r="D209"/>
  <c r="M335" l="1"/>
  <c r="N335"/>
  <c r="O335"/>
  <c r="I335"/>
  <c r="P335"/>
  <c r="H335"/>
  <c r="K335"/>
  <c r="J335"/>
  <c r="A336"/>
  <c r="F210"/>
  <c r="B210"/>
  <c r="L210" s="1"/>
  <c r="E210"/>
  <c r="G210"/>
  <c r="D210"/>
  <c r="C210"/>
  <c r="M336" l="1"/>
  <c r="N336"/>
  <c r="O336"/>
  <c r="H336"/>
  <c r="A337"/>
  <c r="J336"/>
  <c r="I336"/>
  <c r="P336"/>
  <c r="K336"/>
  <c r="B211"/>
  <c r="L211" s="1"/>
  <c r="G211"/>
  <c r="E211"/>
  <c r="F211"/>
  <c r="C211"/>
  <c r="P211" s="1"/>
  <c r="D211"/>
  <c r="M337" l="1"/>
  <c r="N337"/>
  <c r="O337"/>
  <c r="H337"/>
  <c r="K337"/>
  <c r="A338"/>
  <c r="J337"/>
  <c r="I337"/>
  <c r="G212"/>
  <c r="E212"/>
  <c r="B212"/>
  <c r="L212" s="1"/>
  <c r="D212"/>
  <c r="C212"/>
  <c r="P212" s="1"/>
  <c r="F212"/>
  <c r="M338" l="1"/>
  <c r="N338"/>
  <c r="O338"/>
  <c r="H338"/>
  <c r="K338"/>
  <c r="J338"/>
  <c r="A339"/>
  <c r="I338"/>
  <c r="G213"/>
  <c r="B213"/>
  <c r="L213" s="1"/>
  <c r="C213"/>
  <c r="P213" s="1"/>
  <c r="E213"/>
  <c r="F213"/>
  <c r="D213"/>
  <c r="M339" l="1"/>
  <c r="N339"/>
  <c r="O339"/>
  <c r="K339"/>
  <c r="J339"/>
  <c r="I339"/>
  <c r="H339"/>
  <c r="A347"/>
  <c r="G214"/>
  <c r="B214"/>
  <c r="L214" s="1"/>
  <c r="E214"/>
  <c r="C214"/>
  <c r="F214"/>
  <c r="D214"/>
  <c r="M347" l="1"/>
  <c r="N347"/>
  <c r="O347"/>
  <c r="I347"/>
  <c r="P347"/>
  <c r="H347"/>
  <c r="K347"/>
  <c r="J347"/>
  <c r="A348"/>
  <c r="D215"/>
  <c r="B215"/>
  <c r="L215" s="1"/>
  <c r="E215"/>
  <c r="G215"/>
  <c r="C215"/>
  <c r="F215"/>
  <c r="M348" l="1"/>
  <c r="N348"/>
  <c r="O348"/>
  <c r="H348"/>
  <c r="A349"/>
  <c r="K348"/>
  <c r="J348"/>
  <c r="I348"/>
  <c r="P348"/>
  <c r="G216"/>
  <c r="F216"/>
  <c r="C216"/>
  <c r="B216"/>
  <c r="L216" s="1"/>
  <c r="D216"/>
  <c r="E216"/>
  <c r="M349" l="1"/>
  <c r="N349"/>
  <c r="O349"/>
  <c r="H349"/>
  <c r="A350"/>
  <c r="K349"/>
  <c r="P349"/>
  <c r="J349"/>
  <c r="I349"/>
  <c r="C217"/>
  <c r="F217"/>
  <c r="E217"/>
  <c r="G217"/>
  <c r="D217"/>
  <c r="B217"/>
  <c r="L217" s="1"/>
  <c r="M350" l="1"/>
  <c r="N350"/>
  <c r="O350"/>
  <c r="K350"/>
  <c r="A351"/>
  <c r="I350"/>
  <c r="J350"/>
  <c r="P350"/>
  <c r="H350"/>
  <c r="D218"/>
  <c r="G218"/>
  <c r="F218"/>
  <c r="E218"/>
  <c r="B218"/>
  <c r="L218" s="1"/>
  <c r="C218"/>
  <c r="P218" s="1"/>
  <c r="M351" l="1"/>
  <c r="N351"/>
  <c r="O351"/>
  <c r="I351"/>
  <c r="A352"/>
  <c r="H351"/>
  <c r="K351"/>
  <c r="J351"/>
  <c r="A354"/>
  <c r="B219"/>
  <c r="L219" s="1"/>
  <c r="F219"/>
  <c r="E219"/>
  <c r="C219"/>
  <c r="P219" s="1"/>
  <c r="G219"/>
  <c r="D219"/>
  <c r="M354" l="1"/>
  <c r="N354"/>
  <c r="M352"/>
  <c r="N352"/>
  <c r="O354"/>
  <c r="I354"/>
  <c r="H354"/>
  <c r="P354"/>
  <c r="K354"/>
  <c r="A355"/>
  <c r="J354"/>
  <c r="O352"/>
  <c r="A353"/>
  <c r="K352"/>
  <c r="J352"/>
  <c r="I352"/>
  <c r="H352"/>
  <c r="C220"/>
  <c r="P220" s="1"/>
  <c r="G220"/>
  <c r="E220"/>
  <c r="B220"/>
  <c r="L220" s="1"/>
  <c r="D220"/>
  <c r="F220"/>
  <c r="M353" l="1"/>
  <c r="N353"/>
  <c r="M355"/>
  <c r="N355"/>
  <c r="O353"/>
  <c r="K353"/>
  <c r="J353"/>
  <c r="H353"/>
  <c r="I353"/>
  <c r="O355"/>
  <c r="K355"/>
  <c r="J355"/>
  <c r="A356"/>
  <c r="I355"/>
  <c r="P355"/>
  <c r="H355"/>
  <c r="C221"/>
  <c r="F221"/>
  <c r="D221"/>
  <c r="G221"/>
  <c r="B221"/>
  <c r="L221" s="1"/>
  <c r="E221"/>
  <c r="M356" l="1"/>
  <c r="N356"/>
  <c r="O356"/>
  <c r="H356"/>
  <c r="A357"/>
  <c r="K356"/>
  <c r="J356"/>
  <c r="I356"/>
  <c r="P356"/>
  <c r="C222"/>
  <c r="G222"/>
  <c r="E222"/>
  <c r="D222"/>
  <c r="F222"/>
  <c r="B222"/>
  <c r="L222" s="1"/>
  <c r="M357" l="1"/>
  <c r="N357"/>
  <c r="O357"/>
  <c r="K357"/>
  <c r="P357"/>
  <c r="J357"/>
  <c r="I357"/>
  <c r="H357"/>
  <c r="A358"/>
  <c r="F223"/>
  <c r="E223"/>
  <c r="G223"/>
  <c r="B223"/>
  <c r="L223" s="1"/>
  <c r="C223"/>
  <c r="D223"/>
  <c r="M358" l="1"/>
  <c r="N358"/>
  <c r="O358"/>
  <c r="H358"/>
  <c r="K358"/>
  <c r="J358"/>
  <c r="A359"/>
  <c r="I358"/>
  <c r="A361"/>
  <c r="E224"/>
  <c r="F224"/>
  <c r="G224"/>
  <c r="B224"/>
  <c r="L224" s="1"/>
  <c r="C224"/>
  <c r="D224"/>
  <c r="M361" l="1"/>
  <c r="N361"/>
  <c r="M359"/>
  <c r="N359"/>
  <c r="O359"/>
  <c r="K359"/>
  <c r="J359"/>
  <c r="I359"/>
  <c r="A360"/>
  <c r="H359"/>
  <c r="O361"/>
  <c r="I361"/>
  <c r="H361"/>
  <c r="P361"/>
  <c r="K361"/>
  <c r="A362"/>
  <c r="J361"/>
  <c r="E225"/>
  <c r="G225"/>
  <c r="F225"/>
  <c r="C225"/>
  <c r="P225" s="1"/>
  <c r="D225"/>
  <c r="B225"/>
  <c r="L225" s="1"/>
  <c r="M360" l="1"/>
  <c r="N360"/>
  <c r="M362"/>
  <c r="N362"/>
  <c r="O362"/>
  <c r="H362"/>
  <c r="K362"/>
  <c r="A363"/>
  <c r="J362"/>
  <c r="P362"/>
  <c r="I362"/>
  <c r="O360"/>
  <c r="J360"/>
  <c r="I360"/>
  <c r="H360"/>
  <c r="K360"/>
  <c r="F226"/>
  <c r="B226"/>
  <c r="L226" s="1"/>
  <c r="G226"/>
  <c r="E226"/>
  <c r="D226"/>
  <c r="C226"/>
  <c r="P226" s="1"/>
  <c r="M363" l="1"/>
  <c r="N363"/>
  <c r="O363"/>
  <c r="I363"/>
  <c r="P363"/>
  <c r="H363"/>
  <c r="K363"/>
  <c r="J363"/>
  <c r="A364"/>
  <c r="D227"/>
  <c r="E227"/>
  <c r="C227"/>
  <c r="P227" s="1"/>
  <c r="B227"/>
  <c r="L227" s="1"/>
  <c r="F227"/>
  <c r="G227"/>
  <c r="M364" l="1"/>
  <c r="N364"/>
  <c r="O364"/>
  <c r="H364"/>
  <c r="P364"/>
  <c r="K364"/>
  <c r="J364"/>
  <c r="A365"/>
  <c r="I364"/>
  <c r="G228"/>
  <c r="C228"/>
  <c r="F228"/>
  <c r="B228"/>
  <c r="L228" s="1"/>
  <c r="E228"/>
  <c r="D228"/>
  <c r="M365" l="1"/>
  <c r="N365"/>
  <c r="O365"/>
  <c r="K365"/>
  <c r="A366"/>
  <c r="J365"/>
  <c r="I365"/>
  <c r="H365"/>
  <c r="G229"/>
  <c r="D229"/>
  <c r="C229"/>
  <c r="F229"/>
  <c r="B229"/>
  <c r="L229" s="1"/>
  <c r="E229"/>
  <c r="M366" l="1"/>
  <c r="N366"/>
  <c r="O366"/>
  <c r="H366"/>
  <c r="K366"/>
  <c r="J366"/>
  <c r="A367"/>
  <c r="I366"/>
  <c r="F230"/>
  <c r="B230"/>
  <c r="L230" s="1"/>
  <c r="E230"/>
  <c r="D230"/>
  <c r="G230"/>
  <c r="C230"/>
  <c r="M367" l="1"/>
  <c r="N367"/>
  <c r="O367"/>
  <c r="K367"/>
  <c r="H367"/>
  <c r="J367"/>
  <c r="I367"/>
  <c r="A375"/>
  <c r="F231"/>
  <c r="G231"/>
  <c r="D231"/>
  <c r="B231"/>
  <c r="L231" s="1"/>
  <c r="C231"/>
  <c r="E231"/>
  <c r="M375" l="1"/>
  <c r="N375"/>
  <c r="O375"/>
  <c r="I375"/>
  <c r="P375"/>
  <c r="K375"/>
  <c r="H375"/>
  <c r="J375"/>
  <c r="A376"/>
  <c r="D232"/>
  <c r="G232"/>
  <c r="B232"/>
  <c r="L232" s="1"/>
  <c r="F232"/>
  <c r="E232"/>
  <c r="C232"/>
  <c r="P232" s="1"/>
  <c r="M376" l="1"/>
  <c r="N376"/>
  <c r="O376"/>
  <c r="H376"/>
  <c r="P376"/>
  <c r="K376"/>
  <c r="J376"/>
  <c r="I376"/>
  <c r="A377"/>
  <c r="F233"/>
  <c r="D233"/>
  <c r="G233"/>
  <c r="E233"/>
  <c r="B233"/>
  <c r="L233" s="1"/>
  <c r="C233"/>
  <c r="P233" s="1"/>
  <c r="M377" l="1"/>
  <c r="N377"/>
  <c r="O377"/>
  <c r="H377"/>
  <c r="A378"/>
  <c r="K377"/>
  <c r="P377"/>
  <c r="J377"/>
  <c r="I377"/>
  <c r="B234"/>
  <c r="L234" s="1"/>
  <c r="D234"/>
  <c r="C234"/>
  <c r="P234" s="1"/>
  <c r="E234"/>
  <c r="F234"/>
  <c r="G234"/>
  <c r="M378" l="1"/>
  <c r="N378"/>
  <c r="O378"/>
  <c r="K378"/>
  <c r="P378"/>
  <c r="J378"/>
  <c r="A379"/>
  <c r="I378"/>
  <c r="H378"/>
  <c r="F235"/>
  <c r="C235"/>
  <c r="B235"/>
  <c r="L235" s="1"/>
  <c r="E235"/>
  <c r="D235"/>
  <c r="G235"/>
  <c r="M379" l="1"/>
  <c r="N379"/>
  <c r="O379"/>
  <c r="I379"/>
  <c r="A380"/>
  <c r="H379"/>
  <c r="K379"/>
  <c r="J379"/>
  <c r="A382"/>
  <c r="G236"/>
  <c r="C236"/>
  <c r="D236"/>
  <c r="E236"/>
  <c r="B236"/>
  <c r="L236" s="1"/>
  <c r="F236"/>
  <c r="M382" l="1"/>
  <c r="N382"/>
  <c r="M380"/>
  <c r="N380"/>
  <c r="O382"/>
  <c r="I382"/>
  <c r="H382"/>
  <c r="A383"/>
  <c r="J382"/>
  <c r="P382"/>
  <c r="K382"/>
  <c r="O380"/>
  <c r="A381"/>
  <c r="K380"/>
  <c r="J380"/>
  <c r="I380"/>
  <c r="H380"/>
  <c r="E237"/>
  <c r="G237"/>
  <c r="D237"/>
  <c r="F237"/>
  <c r="B237"/>
  <c r="L237" s="1"/>
  <c r="C237"/>
  <c r="M381" l="1"/>
  <c r="N381"/>
  <c r="M383"/>
  <c r="N383"/>
  <c r="O381"/>
  <c r="I381"/>
  <c r="H381"/>
  <c r="J381"/>
  <c r="K381"/>
  <c r="O383"/>
  <c r="K383"/>
  <c r="A384"/>
  <c r="I383"/>
  <c r="P383"/>
  <c r="J383"/>
  <c r="H383"/>
  <c r="G238"/>
  <c r="D238"/>
  <c r="C238"/>
  <c r="B238"/>
  <c r="L238" s="1"/>
  <c r="E238"/>
  <c r="F238"/>
  <c r="M384" l="1"/>
  <c r="N384"/>
  <c r="O384"/>
  <c r="H384"/>
  <c r="P384"/>
  <c r="K384"/>
  <c r="J384"/>
  <c r="I384"/>
  <c r="A385"/>
  <c r="F239"/>
  <c r="G239"/>
  <c r="B239"/>
  <c r="L239" s="1"/>
  <c r="D239"/>
  <c r="C239"/>
  <c r="P239" s="1"/>
  <c r="E239"/>
  <c r="M385" l="1"/>
  <c r="N385"/>
  <c r="O385"/>
  <c r="K385"/>
  <c r="A386"/>
  <c r="J385"/>
  <c r="I385"/>
  <c r="H385"/>
  <c r="P385"/>
  <c r="B240"/>
  <c r="L240" s="1"/>
  <c r="D240"/>
  <c r="E240"/>
  <c r="C240"/>
  <c r="P240" s="1"/>
  <c r="G240"/>
  <c r="F240"/>
  <c r="M386" l="1"/>
  <c r="N386"/>
  <c r="O386"/>
  <c r="H386"/>
  <c r="K386"/>
  <c r="J386"/>
  <c r="A387"/>
  <c r="I386"/>
  <c r="A389"/>
  <c r="D241"/>
  <c r="C241"/>
  <c r="P241" s="1"/>
  <c r="F241"/>
  <c r="E241"/>
  <c r="B241"/>
  <c r="L241" s="1"/>
  <c r="G241"/>
  <c r="M389" l="1"/>
  <c r="N389"/>
  <c r="M387"/>
  <c r="N387"/>
  <c r="O387"/>
  <c r="K387"/>
  <c r="J387"/>
  <c r="I387"/>
  <c r="A388"/>
  <c r="H387"/>
  <c r="O389"/>
  <c r="I389"/>
  <c r="H389"/>
  <c r="P389"/>
  <c r="A390"/>
  <c r="K389"/>
  <c r="J389"/>
  <c r="F242"/>
  <c r="B242"/>
  <c r="L242" s="1"/>
  <c r="E242"/>
  <c r="G242"/>
  <c r="D242"/>
  <c r="C242"/>
  <c r="M388" l="1"/>
  <c r="N388"/>
  <c r="M390"/>
  <c r="N390"/>
  <c r="O388"/>
  <c r="J388"/>
  <c r="K388"/>
  <c r="I388"/>
  <c r="H388"/>
  <c r="O390"/>
  <c r="H390"/>
  <c r="K390"/>
  <c r="A391"/>
  <c r="I390"/>
  <c r="J390"/>
  <c r="P390"/>
  <c r="F243"/>
  <c r="E243"/>
  <c r="D243"/>
  <c r="G243"/>
  <c r="B243"/>
  <c r="L243" s="1"/>
  <c r="C243"/>
  <c r="M391" l="1"/>
  <c r="N391"/>
  <c r="O391"/>
  <c r="I391"/>
  <c r="P391"/>
  <c r="H391"/>
  <c r="K391"/>
  <c r="J391"/>
  <c r="A392"/>
  <c r="E244"/>
  <c r="D244"/>
  <c r="F244"/>
  <c r="C244"/>
  <c r="G244"/>
  <c r="B244"/>
  <c r="L244" s="1"/>
  <c r="M392" l="1"/>
  <c r="N392"/>
  <c r="O392"/>
  <c r="H392"/>
  <c r="P392"/>
  <c r="K392"/>
  <c r="J392"/>
  <c r="A393"/>
  <c r="I392"/>
  <c r="B245"/>
  <c r="L245" s="1"/>
  <c r="G245"/>
  <c r="D245"/>
  <c r="F245"/>
  <c r="C245"/>
  <c r="E245"/>
  <c r="M393" l="1"/>
  <c r="N393"/>
  <c r="O393"/>
  <c r="H393"/>
  <c r="K393"/>
  <c r="A394"/>
  <c r="J393"/>
  <c r="I393"/>
  <c r="C246"/>
  <c r="P246" s="1"/>
  <c r="E246"/>
  <c r="G246"/>
  <c r="F246"/>
  <c r="B246"/>
  <c r="L246" s="1"/>
  <c r="D246"/>
  <c r="M394" l="1"/>
  <c r="N394"/>
  <c r="O394"/>
  <c r="H394"/>
  <c r="J394"/>
  <c r="K394"/>
  <c r="A395"/>
  <c r="I394"/>
  <c r="D247"/>
  <c r="F247"/>
  <c r="E247"/>
  <c r="B247"/>
  <c r="L247" s="1"/>
  <c r="G247"/>
  <c r="C247"/>
  <c r="P247" s="1"/>
  <c r="M395" l="1"/>
  <c r="N395"/>
  <c r="O395"/>
  <c r="K395"/>
  <c r="I395"/>
  <c r="H395"/>
  <c r="J395"/>
  <c r="A403"/>
  <c r="C248"/>
  <c r="P248" s="1"/>
  <c r="B248"/>
  <c r="L248" s="1"/>
  <c r="D248"/>
  <c r="F248"/>
  <c r="E248"/>
  <c r="G248"/>
  <c r="M403" l="1"/>
  <c r="N403"/>
  <c r="O403"/>
  <c r="I403"/>
  <c r="P403"/>
  <c r="H403"/>
  <c r="K403"/>
  <c r="J403"/>
  <c r="A404"/>
  <c r="E249"/>
  <c r="C249"/>
  <c r="D249"/>
  <c r="F249"/>
  <c r="G249"/>
  <c r="B249"/>
  <c r="L249" s="1"/>
  <c r="M404" l="1"/>
  <c r="N404"/>
  <c r="O404"/>
  <c r="H404"/>
  <c r="A405"/>
  <c r="K404"/>
  <c r="J404"/>
  <c r="I404"/>
  <c r="P404"/>
  <c r="D250"/>
  <c r="B250"/>
  <c r="L250" s="1"/>
  <c r="E250"/>
  <c r="C250"/>
  <c r="F250"/>
  <c r="G250"/>
  <c r="M405" l="1"/>
  <c r="N405"/>
  <c r="O405"/>
  <c r="H405"/>
  <c r="A406"/>
  <c r="K405"/>
  <c r="P405"/>
  <c r="J405"/>
  <c r="I405"/>
  <c r="D251"/>
  <c r="E251"/>
  <c r="G251"/>
  <c r="C251"/>
  <c r="F251"/>
  <c r="B251"/>
  <c r="L251" s="1"/>
  <c r="M406" l="1"/>
  <c r="N406"/>
  <c r="O406"/>
  <c r="K406"/>
  <c r="P406"/>
  <c r="J406"/>
  <c r="A407"/>
  <c r="I406"/>
  <c r="H406"/>
  <c r="B252"/>
  <c r="L252" s="1"/>
  <c r="F252"/>
  <c r="C252"/>
  <c r="E252"/>
  <c r="D252"/>
  <c r="G252"/>
  <c r="M407" l="1"/>
  <c r="N407"/>
  <c r="O407"/>
  <c r="I407"/>
  <c r="A408"/>
  <c r="H407"/>
  <c r="K407"/>
  <c r="J407"/>
  <c r="A410"/>
  <c r="E253"/>
  <c r="B253"/>
  <c r="L253" s="1"/>
  <c r="C253"/>
  <c r="P253" s="1"/>
  <c r="D253"/>
  <c r="F253"/>
  <c r="G253"/>
  <c r="M410" l="1"/>
  <c r="N410"/>
  <c r="M408"/>
  <c r="N408"/>
  <c r="O410"/>
  <c r="I410"/>
  <c r="H410"/>
  <c r="K410"/>
  <c r="P410"/>
  <c r="J410"/>
  <c r="A411"/>
  <c r="O408"/>
  <c r="A409"/>
  <c r="K408"/>
  <c r="J408"/>
  <c r="I408"/>
  <c r="H408"/>
  <c r="D254"/>
  <c r="E254"/>
  <c r="C254"/>
  <c r="P254" s="1"/>
  <c r="B254"/>
  <c r="L254" s="1"/>
  <c r="G254"/>
  <c r="F254"/>
  <c r="M409" l="1"/>
  <c r="N409"/>
  <c r="M411"/>
  <c r="N411"/>
  <c r="O409"/>
  <c r="I409"/>
  <c r="H409"/>
  <c r="J409"/>
  <c r="K409"/>
  <c r="O411"/>
  <c r="K411"/>
  <c r="J411"/>
  <c r="P411"/>
  <c r="I411"/>
  <c r="H411"/>
  <c r="A412"/>
  <c r="D255"/>
  <c r="F255"/>
  <c r="G255"/>
  <c r="B255"/>
  <c r="L255" s="1"/>
  <c r="C255"/>
  <c r="P255" s="1"/>
  <c r="E255"/>
  <c r="M412" l="1"/>
  <c r="N412"/>
  <c r="O412"/>
  <c r="H412"/>
  <c r="P412"/>
  <c r="K412"/>
  <c r="A413"/>
  <c r="J412"/>
  <c r="I412"/>
  <c r="D256"/>
  <c r="E256"/>
  <c r="B256"/>
  <c r="L256" s="1"/>
  <c r="C256"/>
  <c r="F256"/>
  <c r="G256"/>
  <c r="M413" l="1"/>
  <c r="N413"/>
  <c r="O413"/>
  <c r="K413"/>
  <c r="P413"/>
  <c r="J413"/>
  <c r="I413"/>
  <c r="H413"/>
  <c r="A414"/>
  <c r="B257"/>
  <c r="L257" s="1"/>
  <c r="G257"/>
  <c r="D257"/>
  <c r="E257"/>
  <c r="F257"/>
  <c r="C257"/>
  <c r="M414" l="1"/>
  <c r="N414"/>
  <c r="O414"/>
  <c r="H414"/>
  <c r="K414"/>
  <c r="J414"/>
  <c r="A415"/>
  <c r="I414"/>
  <c r="A417"/>
  <c r="B258"/>
  <c r="L258" s="1"/>
  <c r="D258"/>
  <c r="F258"/>
  <c r="G258"/>
  <c r="E258"/>
  <c r="C258"/>
  <c r="M417" l="1"/>
  <c r="N417"/>
  <c r="M415"/>
  <c r="N415"/>
  <c r="O415"/>
  <c r="K415"/>
  <c r="J415"/>
  <c r="I415"/>
  <c r="A416"/>
  <c r="H415"/>
  <c r="O417"/>
  <c r="I417"/>
  <c r="H417"/>
  <c r="A418"/>
  <c r="K417"/>
  <c r="P417"/>
  <c r="J417"/>
  <c r="D259"/>
  <c r="E259"/>
  <c r="G259"/>
  <c r="C259"/>
  <c r="F259"/>
  <c r="B259"/>
  <c r="L259" s="1"/>
  <c r="M418" l="1"/>
  <c r="N418"/>
  <c r="M416"/>
  <c r="N416"/>
  <c r="O416"/>
  <c r="J416"/>
  <c r="I416"/>
  <c r="H416"/>
  <c r="K416"/>
  <c r="O418"/>
  <c r="H418"/>
  <c r="K418"/>
  <c r="P418"/>
  <c r="J418"/>
  <c r="A419"/>
  <c r="I418"/>
  <c r="B260"/>
  <c r="L260" s="1"/>
  <c r="E260"/>
  <c r="D260"/>
  <c r="G260"/>
  <c r="C260"/>
  <c r="P260" s="1"/>
  <c r="F260"/>
  <c r="M419" l="1"/>
  <c r="N419"/>
  <c r="O419"/>
  <c r="I419"/>
  <c r="A420"/>
  <c r="P419"/>
  <c r="H419"/>
  <c r="K419"/>
  <c r="J419"/>
  <c r="C261"/>
  <c r="P261" s="1"/>
  <c r="B261"/>
  <c r="L261" s="1"/>
  <c r="G261"/>
  <c r="E261"/>
  <c r="D261"/>
  <c r="F261"/>
  <c r="M420" l="1"/>
  <c r="N420"/>
  <c r="O420"/>
  <c r="H420"/>
  <c r="A421"/>
  <c r="J420"/>
  <c r="I420"/>
  <c r="P420"/>
  <c r="K420"/>
  <c r="C262"/>
  <c r="P262" s="1"/>
  <c r="G262"/>
  <c r="F262"/>
  <c r="E262"/>
  <c r="D262"/>
  <c r="B262"/>
  <c r="L262" s="1"/>
  <c r="M421" l="1"/>
  <c r="N421"/>
  <c r="O421"/>
  <c r="H421"/>
  <c r="K421"/>
  <c r="A422"/>
  <c r="J421"/>
  <c r="I421"/>
  <c r="F263"/>
  <c r="G263"/>
  <c r="D263"/>
  <c r="E263"/>
  <c r="B263"/>
  <c r="L263" s="1"/>
  <c r="C263"/>
  <c r="M422" l="1"/>
  <c r="N422"/>
  <c r="O422"/>
  <c r="H422"/>
  <c r="K422"/>
  <c r="A423"/>
  <c r="J422"/>
  <c r="I422"/>
  <c r="E264"/>
  <c r="C264"/>
  <c r="G264"/>
  <c r="F264"/>
  <c r="B264"/>
  <c r="L264" s="1"/>
  <c r="D264"/>
  <c r="M423" l="1"/>
  <c r="N423"/>
  <c r="O423"/>
  <c r="K423"/>
  <c r="J423"/>
  <c r="H423"/>
  <c r="I423"/>
  <c r="A431"/>
  <c r="D265"/>
  <c r="E265"/>
  <c r="C265"/>
  <c r="G265"/>
  <c r="B265"/>
  <c r="L265" s="1"/>
  <c r="F265"/>
  <c r="M431" l="1"/>
  <c r="N431"/>
  <c r="O431"/>
  <c r="I431"/>
  <c r="A432"/>
  <c r="H431"/>
  <c r="K431"/>
  <c r="P431"/>
  <c r="J431"/>
  <c r="D266"/>
  <c r="E266"/>
  <c r="C266"/>
  <c r="F266"/>
  <c r="G266"/>
  <c r="B266"/>
  <c r="L266" s="1"/>
  <c r="M432" l="1"/>
  <c r="N432"/>
  <c r="O432"/>
  <c r="H432"/>
  <c r="A433"/>
  <c r="K432"/>
  <c r="J432"/>
  <c r="I432"/>
  <c r="P432"/>
  <c r="F267"/>
  <c r="B267"/>
  <c r="L267" s="1"/>
  <c r="E267"/>
  <c r="G267"/>
  <c r="D267"/>
  <c r="C267"/>
  <c r="P267" s="1"/>
  <c r="M433" l="1"/>
  <c r="N433"/>
  <c r="O433"/>
  <c r="K433"/>
  <c r="P433"/>
  <c r="J433"/>
  <c r="A434"/>
  <c r="I433"/>
  <c r="H433"/>
  <c r="F268"/>
  <c r="B268"/>
  <c r="L268" s="1"/>
  <c r="G268"/>
  <c r="E268"/>
  <c r="C268"/>
  <c r="P268" s="1"/>
  <c r="D268"/>
  <c r="M434" l="1"/>
  <c r="N434"/>
  <c r="O434"/>
  <c r="J434"/>
  <c r="P434"/>
  <c r="I434"/>
  <c r="A435"/>
  <c r="K434"/>
  <c r="H434"/>
  <c r="G269"/>
  <c r="C269"/>
  <c r="P269" s="1"/>
  <c r="E269"/>
  <c r="D269"/>
  <c r="B269"/>
  <c r="L269" s="1"/>
  <c r="F269"/>
  <c r="M435" l="1"/>
  <c r="N435"/>
  <c r="O435"/>
  <c r="H435"/>
  <c r="A436"/>
  <c r="J435"/>
  <c r="K435"/>
  <c r="I435"/>
  <c r="A438"/>
  <c r="E270"/>
  <c r="C270"/>
  <c r="D270"/>
  <c r="B270"/>
  <c r="L270" s="1"/>
  <c r="G270"/>
  <c r="F270"/>
  <c r="M436" l="1"/>
  <c r="N436"/>
  <c r="M438"/>
  <c r="N438"/>
  <c r="O438"/>
  <c r="K438"/>
  <c r="H438"/>
  <c r="P438"/>
  <c r="J438"/>
  <c r="I438"/>
  <c r="A439"/>
  <c r="O436"/>
  <c r="A437"/>
  <c r="J436"/>
  <c r="I436"/>
  <c r="H436"/>
  <c r="K436"/>
  <c r="B271"/>
  <c r="L271" s="1"/>
  <c r="G271"/>
  <c r="C271"/>
  <c r="D271"/>
  <c r="E271"/>
  <c r="F271"/>
  <c r="M437" l="1"/>
  <c r="N437"/>
  <c r="M439"/>
  <c r="N439"/>
  <c r="O437"/>
  <c r="I437"/>
  <c r="H437"/>
  <c r="K437"/>
  <c r="J437"/>
  <c r="O439"/>
  <c r="J439"/>
  <c r="I439"/>
  <c r="P439"/>
  <c r="H439"/>
  <c r="A440"/>
  <c r="K439"/>
  <c r="C272"/>
  <c r="B272"/>
  <c r="L272" s="1"/>
  <c r="F272"/>
  <c r="E272"/>
  <c r="G272"/>
  <c r="D272"/>
  <c r="M440" l="1"/>
  <c r="N440"/>
  <c r="O440"/>
  <c r="K440"/>
  <c r="A441"/>
  <c r="I440"/>
  <c r="J440"/>
  <c r="H440"/>
  <c r="P440"/>
  <c r="E273"/>
  <c r="F273"/>
  <c r="C273"/>
  <c r="G273"/>
  <c r="D273"/>
  <c r="B273"/>
  <c r="L273" s="1"/>
  <c r="M441" l="1"/>
  <c r="N441"/>
  <c r="O441"/>
  <c r="J441"/>
  <c r="A442"/>
  <c r="I441"/>
  <c r="H441"/>
  <c r="K441"/>
  <c r="P441"/>
  <c r="F274"/>
  <c r="C274"/>
  <c r="P274" s="1"/>
  <c r="B274"/>
  <c r="L274" s="1"/>
  <c r="G274"/>
  <c r="D274"/>
  <c r="E274"/>
  <c r="M442" l="1"/>
  <c r="N442"/>
  <c r="O442"/>
  <c r="H442"/>
  <c r="J442"/>
  <c r="I442"/>
  <c r="A443"/>
  <c r="K442"/>
  <c r="A445"/>
  <c r="D275"/>
  <c r="C275"/>
  <c r="P275" s="1"/>
  <c r="E275"/>
  <c r="G275"/>
  <c r="F275"/>
  <c r="B275"/>
  <c r="L275" s="1"/>
  <c r="M445" l="1"/>
  <c r="N445"/>
  <c r="M443"/>
  <c r="N443"/>
  <c r="O443"/>
  <c r="K443"/>
  <c r="I443"/>
  <c r="H443"/>
  <c r="A444"/>
  <c r="J443"/>
  <c r="O445"/>
  <c r="I445"/>
  <c r="K445"/>
  <c r="P445"/>
  <c r="J445"/>
  <c r="A446"/>
  <c r="H445"/>
  <c r="C276"/>
  <c r="P276" s="1"/>
  <c r="G276"/>
  <c r="B276"/>
  <c r="L276" s="1"/>
  <c r="E276"/>
  <c r="D276"/>
  <c r="F276"/>
  <c r="M444" l="1"/>
  <c r="N444"/>
  <c r="M446"/>
  <c r="N446"/>
  <c r="O444"/>
  <c r="I444"/>
  <c r="H444"/>
  <c r="K444"/>
  <c r="J444"/>
  <c r="O446"/>
  <c r="H446"/>
  <c r="J446"/>
  <c r="A447"/>
  <c r="I446"/>
  <c r="P446"/>
  <c r="K446"/>
  <c r="B277"/>
  <c r="L277" s="1"/>
  <c r="E277"/>
  <c r="F277"/>
  <c r="D277"/>
  <c r="G277"/>
  <c r="C277"/>
  <c r="M447" l="1"/>
  <c r="N447"/>
  <c r="O447"/>
  <c r="H447"/>
  <c r="K447"/>
  <c r="J447"/>
  <c r="I447"/>
  <c r="A448"/>
  <c r="P447"/>
  <c r="D278"/>
  <c r="E278"/>
  <c r="C278"/>
  <c r="F278"/>
  <c r="G278"/>
  <c r="B278"/>
  <c r="L278" s="1"/>
  <c r="M448" l="1"/>
  <c r="N448"/>
  <c r="O448"/>
  <c r="K448"/>
  <c r="P448"/>
  <c r="I448"/>
  <c r="J448"/>
  <c r="H448"/>
  <c r="A449"/>
  <c r="D279"/>
  <c r="G279"/>
  <c r="E279"/>
  <c r="F279"/>
  <c r="C279"/>
  <c r="B279"/>
  <c r="L279" s="1"/>
  <c r="M449" l="1"/>
  <c r="N449"/>
  <c r="O449"/>
  <c r="K449"/>
  <c r="J449"/>
  <c r="A450"/>
  <c r="I449"/>
  <c r="H449"/>
  <c r="F280"/>
  <c r="E280"/>
  <c r="C280"/>
  <c r="B280"/>
  <c r="L280" s="1"/>
  <c r="D280"/>
  <c r="G280"/>
  <c r="M450" l="1"/>
  <c r="N450"/>
  <c r="O450"/>
  <c r="H450"/>
  <c r="K450"/>
  <c r="J450"/>
  <c r="I450"/>
  <c r="A451"/>
  <c r="C281"/>
  <c r="P281" s="1"/>
  <c r="G281"/>
  <c r="B281"/>
  <c r="L281" s="1"/>
  <c r="D281"/>
  <c r="E281"/>
  <c r="F281"/>
  <c r="M451" l="1"/>
  <c r="N451"/>
  <c r="O451"/>
  <c r="K451"/>
  <c r="I451"/>
  <c r="H451"/>
  <c r="J451"/>
  <c r="A459"/>
  <c r="E282"/>
  <c r="G282"/>
  <c r="F282"/>
  <c r="B282"/>
  <c r="L282" s="1"/>
  <c r="C282"/>
  <c r="P282" s="1"/>
  <c r="D282"/>
  <c r="M459" l="1"/>
  <c r="N459"/>
  <c r="O459"/>
  <c r="H459"/>
  <c r="P459"/>
  <c r="K459"/>
  <c r="J459"/>
  <c r="I459"/>
  <c r="A460"/>
  <c r="B283"/>
  <c r="L283" s="1"/>
  <c r="G283"/>
  <c r="F283"/>
  <c r="C283"/>
  <c r="P283" s="1"/>
  <c r="E283"/>
  <c r="D283"/>
  <c r="M460" l="1"/>
  <c r="N460"/>
  <c r="O460"/>
  <c r="K460"/>
  <c r="P460"/>
  <c r="I460"/>
  <c r="J460"/>
  <c r="H460"/>
  <c r="A461"/>
  <c r="G284"/>
  <c r="C284"/>
  <c r="D284"/>
  <c r="F284"/>
  <c r="E284"/>
  <c r="B284"/>
  <c r="L284" s="1"/>
  <c r="M461" l="1"/>
  <c r="N461"/>
  <c r="O461"/>
  <c r="K461"/>
  <c r="P461"/>
  <c r="I461"/>
  <c r="J461"/>
  <c r="A462"/>
  <c r="H461"/>
  <c r="D285"/>
  <c r="C285"/>
  <c r="G285"/>
  <c r="F285"/>
  <c r="B285"/>
  <c r="L285" s="1"/>
  <c r="E285"/>
  <c r="M462" l="1"/>
  <c r="N462"/>
  <c r="O462"/>
  <c r="J462"/>
  <c r="A463"/>
  <c r="I462"/>
  <c r="P462"/>
  <c r="K462"/>
  <c r="H462"/>
  <c r="G286"/>
  <c r="E286"/>
  <c r="D286"/>
  <c r="F286"/>
  <c r="C286"/>
  <c r="B286"/>
  <c r="L286" s="1"/>
  <c r="M463" l="1"/>
  <c r="N463"/>
  <c r="O463"/>
  <c r="H463"/>
  <c r="A464"/>
  <c r="J463"/>
  <c r="K463"/>
  <c r="I463"/>
  <c r="A466"/>
  <c r="B287"/>
  <c r="L287" s="1"/>
  <c r="D287"/>
  <c r="F287"/>
  <c r="E287"/>
  <c r="G287"/>
  <c r="C287"/>
  <c r="M466" l="1"/>
  <c r="N466"/>
  <c r="M464"/>
  <c r="N464"/>
  <c r="O466"/>
  <c r="K466"/>
  <c r="H466"/>
  <c r="J466"/>
  <c r="P466"/>
  <c r="A467"/>
  <c r="I466"/>
  <c r="O464"/>
  <c r="A465"/>
  <c r="J464"/>
  <c r="I464"/>
  <c r="K464"/>
  <c r="H464"/>
  <c r="B288"/>
  <c r="L288" s="1"/>
  <c r="G288"/>
  <c r="D288"/>
  <c r="E288"/>
  <c r="F288"/>
  <c r="C288"/>
  <c r="P288" s="1"/>
  <c r="M467" l="1"/>
  <c r="N467"/>
  <c r="M465"/>
  <c r="N465"/>
  <c r="O465"/>
  <c r="I465"/>
  <c r="K465"/>
  <c r="J465"/>
  <c r="H465"/>
  <c r="O467"/>
  <c r="J467"/>
  <c r="P467"/>
  <c r="I467"/>
  <c r="H467"/>
  <c r="A468"/>
  <c r="K467"/>
  <c r="C289"/>
  <c r="P289" s="1"/>
  <c r="G289"/>
  <c r="E289"/>
  <c r="B289"/>
  <c r="L289" s="1"/>
  <c r="F289"/>
  <c r="D289"/>
  <c r="M468" l="1"/>
  <c r="N468"/>
  <c r="O468"/>
  <c r="K468"/>
  <c r="P468"/>
  <c r="I468"/>
  <c r="J468"/>
  <c r="H468"/>
  <c r="A469"/>
  <c r="C290"/>
  <c r="P290" s="1"/>
  <c r="G290"/>
  <c r="B290"/>
  <c r="L290" s="1"/>
  <c r="E290"/>
  <c r="D290"/>
  <c r="F290"/>
  <c r="M469" l="1"/>
  <c r="N469"/>
  <c r="O469"/>
  <c r="J469"/>
  <c r="A470"/>
  <c r="I469"/>
  <c r="H469"/>
  <c r="K469"/>
  <c r="P469"/>
  <c r="G291"/>
  <c r="C291"/>
  <c r="B291"/>
  <c r="L291" s="1"/>
  <c r="E291"/>
  <c r="D291"/>
  <c r="F291"/>
  <c r="M470" l="1"/>
  <c r="N470"/>
  <c r="O470"/>
  <c r="H470"/>
  <c r="J470"/>
  <c r="I470"/>
  <c r="A471"/>
  <c r="K470"/>
  <c r="A473"/>
  <c r="D292"/>
  <c r="C292"/>
  <c r="F292"/>
  <c r="E292"/>
  <c r="B292"/>
  <c r="L292" s="1"/>
  <c r="G292"/>
  <c r="M473" l="1"/>
  <c r="N473"/>
  <c r="M471"/>
  <c r="N471"/>
  <c r="O471"/>
  <c r="K471"/>
  <c r="I471"/>
  <c r="H471"/>
  <c r="A472"/>
  <c r="J471"/>
  <c r="O473"/>
  <c r="I473"/>
  <c r="K473"/>
  <c r="P473"/>
  <c r="J473"/>
  <c r="A474"/>
  <c r="H473"/>
  <c r="G293"/>
  <c r="B293"/>
  <c r="L293" s="1"/>
  <c r="E293"/>
  <c r="D293"/>
  <c r="C293"/>
  <c r="F293"/>
  <c r="M472" l="1"/>
  <c r="N472"/>
  <c r="M474"/>
  <c r="N474"/>
  <c r="O472"/>
  <c r="I472"/>
  <c r="H472"/>
  <c r="K472"/>
  <c r="J472"/>
  <c r="O474"/>
  <c r="H474"/>
  <c r="P474"/>
  <c r="J474"/>
  <c r="I474"/>
  <c r="A475"/>
  <c r="K474"/>
  <c r="G294"/>
  <c r="E294"/>
  <c r="F294"/>
  <c r="B294"/>
  <c r="L294" s="1"/>
  <c r="D294"/>
  <c r="C294"/>
  <c r="M475" l="1"/>
  <c r="N475"/>
  <c r="O475"/>
  <c r="H475"/>
  <c r="A476"/>
  <c r="K475"/>
  <c r="J475"/>
  <c r="I475"/>
  <c r="P475"/>
  <c r="E295"/>
  <c r="D295"/>
  <c r="B295"/>
  <c r="L295" s="1"/>
  <c r="C295"/>
  <c r="P295" s="1"/>
  <c r="G295"/>
  <c r="F295"/>
  <c r="M476" l="1"/>
  <c r="N476"/>
  <c r="O476"/>
  <c r="K476"/>
  <c r="A477"/>
  <c r="I476"/>
  <c r="J476"/>
  <c r="H476"/>
  <c r="P476"/>
  <c r="D296"/>
  <c r="E296"/>
  <c r="B296"/>
  <c r="L296" s="1"/>
  <c r="F296"/>
  <c r="G296"/>
  <c r="C296"/>
  <c r="P296" s="1"/>
  <c r="M477" l="1"/>
  <c r="N477"/>
  <c r="O477"/>
  <c r="K477"/>
  <c r="J477"/>
  <c r="A478"/>
  <c r="I477"/>
  <c r="H477"/>
  <c r="F297"/>
  <c r="C297"/>
  <c r="P297" s="1"/>
  <c r="G297"/>
  <c r="E297"/>
  <c r="D297"/>
  <c r="B297"/>
  <c r="L297" s="1"/>
  <c r="M478" l="1"/>
  <c r="N478"/>
  <c r="O478"/>
  <c r="H478"/>
  <c r="J478"/>
  <c r="I478"/>
  <c r="A479"/>
  <c r="K478"/>
  <c r="G298"/>
  <c r="C298"/>
  <c r="D298"/>
  <c r="E298"/>
  <c r="F298"/>
  <c r="B298"/>
  <c r="L298" s="1"/>
  <c r="M479" l="1"/>
  <c r="N479"/>
  <c r="O479"/>
  <c r="K479"/>
  <c r="I479"/>
  <c r="J479"/>
  <c r="H479"/>
  <c r="A487"/>
  <c r="E299"/>
  <c r="B299"/>
  <c r="L299" s="1"/>
  <c r="D299"/>
  <c r="C299"/>
  <c r="G299"/>
  <c r="F299"/>
  <c r="M487" l="1"/>
  <c r="N487"/>
  <c r="O487"/>
  <c r="H487"/>
  <c r="P487"/>
  <c r="K487"/>
  <c r="A488"/>
  <c r="J487"/>
  <c r="I487"/>
  <c r="E300"/>
  <c r="C300"/>
  <c r="B300"/>
  <c r="L300" s="1"/>
  <c r="D300"/>
  <c r="F300"/>
  <c r="G300"/>
  <c r="M488" l="1"/>
  <c r="N488"/>
  <c r="O488"/>
  <c r="K488"/>
  <c r="P488"/>
  <c r="I488"/>
  <c r="J488"/>
  <c r="H488"/>
  <c r="A489"/>
  <c r="B301"/>
  <c r="L301" s="1"/>
  <c r="F301"/>
  <c r="E301"/>
  <c r="G301"/>
  <c r="D301"/>
  <c r="C301"/>
  <c r="M489" l="1"/>
  <c r="N489"/>
  <c r="O489"/>
  <c r="K489"/>
  <c r="A490"/>
  <c r="J489"/>
  <c r="P489"/>
  <c r="I489"/>
  <c r="H489"/>
  <c r="F302"/>
  <c r="G302"/>
  <c r="C302"/>
  <c r="P302" s="1"/>
  <c r="D302"/>
  <c r="E302"/>
  <c r="B302"/>
  <c r="L302" s="1"/>
  <c r="M490" l="1"/>
  <c r="N490"/>
  <c r="O490"/>
  <c r="J490"/>
  <c r="P490"/>
  <c r="I490"/>
  <c r="A491"/>
  <c r="K490"/>
  <c r="H490"/>
  <c r="G303"/>
  <c r="D303"/>
  <c r="C303"/>
  <c r="P303" s="1"/>
  <c r="F303"/>
  <c r="E303"/>
  <c r="B303"/>
  <c r="L303" s="1"/>
  <c r="M491" l="1"/>
  <c r="N491"/>
  <c r="O491"/>
  <c r="H491"/>
  <c r="A492"/>
  <c r="J491"/>
  <c r="K491"/>
  <c r="I491"/>
  <c r="A494"/>
  <c r="F304"/>
  <c r="E304"/>
  <c r="C304"/>
  <c r="P304" s="1"/>
  <c r="B304"/>
  <c r="L304" s="1"/>
  <c r="D304"/>
  <c r="G304"/>
  <c r="M494" l="1"/>
  <c r="N494"/>
  <c r="M492"/>
  <c r="N492"/>
  <c r="O494"/>
  <c r="K494"/>
  <c r="H494"/>
  <c r="J494"/>
  <c r="P494"/>
  <c r="I494"/>
  <c r="A495"/>
  <c r="O492"/>
  <c r="A493"/>
  <c r="J492"/>
  <c r="I492"/>
  <c r="K492"/>
  <c r="H492"/>
  <c r="C305"/>
  <c r="G305"/>
  <c r="B305"/>
  <c r="L305" s="1"/>
  <c r="F305"/>
  <c r="E305"/>
  <c r="D305"/>
  <c r="M493" l="1"/>
  <c r="N493"/>
  <c r="M495"/>
  <c r="N495"/>
  <c r="O493"/>
  <c r="I493"/>
  <c r="H493"/>
  <c r="K493"/>
  <c r="J493"/>
  <c r="O495"/>
  <c r="J495"/>
  <c r="P495"/>
  <c r="K495"/>
  <c r="I495"/>
  <c r="H495"/>
  <c r="A496"/>
  <c r="F306"/>
  <c r="B306"/>
  <c r="L306" s="1"/>
  <c r="E306"/>
  <c r="D306"/>
  <c r="G306"/>
  <c r="C306"/>
  <c r="M496" l="1"/>
  <c r="N496"/>
  <c r="O496"/>
  <c r="K496"/>
  <c r="P496"/>
  <c r="I496"/>
  <c r="J496"/>
  <c r="H496"/>
  <c r="A497"/>
  <c r="D307"/>
  <c r="B307"/>
  <c r="L307" s="1"/>
  <c r="F307"/>
  <c r="G307"/>
  <c r="E307"/>
  <c r="C307"/>
  <c r="M497" l="1"/>
  <c r="N497"/>
  <c r="O497"/>
  <c r="J497"/>
  <c r="P497"/>
  <c r="I497"/>
  <c r="H497"/>
  <c r="K497"/>
  <c r="A498"/>
  <c r="E308"/>
  <c r="G308"/>
  <c r="F308"/>
  <c r="D308"/>
  <c r="C308"/>
  <c r="B308"/>
  <c r="L308" s="1"/>
  <c r="M498" l="1"/>
  <c r="N498"/>
  <c r="O498"/>
  <c r="H498"/>
  <c r="J498"/>
  <c r="I498"/>
  <c r="A499"/>
  <c r="K498"/>
  <c r="A501"/>
  <c r="B309"/>
  <c r="L309" s="1"/>
  <c r="E309"/>
  <c r="G309"/>
  <c r="F309"/>
  <c r="D309"/>
  <c r="C309"/>
  <c r="P309" s="1"/>
  <c r="M501" l="1"/>
  <c r="N501"/>
  <c r="M499"/>
  <c r="N499"/>
  <c r="O499"/>
  <c r="K499"/>
  <c r="I499"/>
  <c r="H499"/>
  <c r="A500"/>
  <c r="J499"/>
  <c r="O501"/>
  <c r="I501"/>
  <c r="K501"/>
  <c r="P501"/>
  <c r="J501"/>
  <c r="A502"/>
  <c r="H501"/>
  <c r="C310"/>
  <c r="P310" s="1"/>
  <c r="B310"/>
  <c r="L310" s="1"/>
  <c r="G310"/>
  <c r="D310"/>
  <c r="E310"/>
  <c r="F310"/>
  <c r="M500" l="1"/>
  <c r="N500"/>
  <c r="M502"/>
  <c r="N502"/>
  <c r="O500"/>
  <c r="I500"/>
  <c r="H500"/>
  <c r="K500"/>
  <c r="J500"/>
  <c r="O502"/>
  <c r="H502"/>
  <c r="J502"/>
  <c r="P502"/>
  <c r="I502"/>
  <c r="A503"/>
  <c r="K502"/>
  <c r="D311"/>
  <c r="C311"/>
  <c r="P311" s="1"/>
  <c r="G311"/>
  <c r="E311"/>
  <c r="B311"/>
  <c r="L311" s="1"/>
  <c r="F311"/>
  <c r="M503" l="1"/>
  <c r="N503"/>
  <c r="O503"/>
  <c r="H503"/>
  <c r="A504"/>
  <c r="J503"/>
  <c r="K503"/>
  <c r="I503"/>
  <c r="P503"/>
  <c r="E312"/>
  <c r="F312"/>
  <c r="G312"/>
  <c r="B312"/>
  <c r="L312" s="1"/>
  <c r="C312"/>
  <c r="D312"/>
  <c r="M504" l="1"/>
  <c r="N504"/>
  <c r="O504"/>
  <c r="K504"/>
  <c r="P504"/>
  <c r="I504"/>
  <c r="J504"/>
  <c r="H504"/>
  <c r="A505"/>
  <c r="E313"/>
  <c r="B313"/>
  <c r="L313" s="1"/>
  <c r="C313"/>
  <c r="G313"/>
  <c r="F313"/>
  <c r="D313"/>
  <c r="M505" l="1"/>
  <c r="N505"/>
  <c r="O505"/>
  <c r="K505"/>
  <c r="J505"/>
  <c r="A506"/>
  <c r="I505"/>
  <c r="H505"/>
  <c r="F314"/>
  <c r="C314"/>
  <c r="E314"/>
  <c r="G314"/>
  <c r="D314"/>
  <c r="B314"/>
  <c r="L314" s="1"/>
  <c r="M506" l="1"/>
  <c r="N506"/>
  <c r="O506"/>
  <c r="H506"/>
  <c r="J506"/>
  <c r="I506"/>
  <c r="A507"/>
  <c r="K506"/>
  <c r="F315"/>
  <c r="E315"/>
  <c r="D315"/>
  <c r="G315"/>
  <c r="C315"/>
  <c r="B315"/>
  <c r="L315" s="1"/>
  <c r="M507" l="1"/>
  <c r="N507"/>
  <c r="O507"/>
  <c r="K507"/>
  <c r="I507"/>
  <c r="J507"/>
  <c r="H507"/>
  <c r="A515"/>
  <c r="B316"/>
  <c r="L316" s="1"/>
  <c r="G316"/>
  <c r="E316"/>
  <c r="F316"/>
  <c r="D316"/>
  <c r="C316"/>
  <c r="P316" s="1"/>
  <c r="M515" l="1"/>
  <c r="N515"/>
  <c r="O515"/>
  <c r="H515"/>
  <c r="A516"/>
  <c r="K515"/>
  <c r="J515"/>
  <c r="I515"/>
  <c r="P515"/>
  <c r="F317"/>
  <c r="B317"/>
  <c r="L317" s="1"/>
  <c r="G317"/>
  <c r="C317"/>
  <c r="P317" s="1"/>
  <c r="E317"/>
  <c r="D317"/>
  <c r="M516" l="1"/>
  <c r="N516"/>
  <c r="O516"/>
  <c r="K516"/>
  <c r="A517"/>
  <c r="I516"/>
  <c r="J516"/>
  <c r="H516"/>
  <c r="P516"/>
  <c r="C318"/>
  <c r="P318" s="1"/>
  <c r="B318"/>
  <c r="L318" s="1"/>
  <c r="E318"/>
  <c r="G318"/>
  <c r="F318"/>
  <c r="D318"/>
  <c r="M517" l="1"/>
  <c r="N517"/>
  <c r="O517"/>
  <c r="K517"/>
  <c r="A518"/>
  <c r="I517"/>
  <c r="J517"/>
  <c r="P517"/>
  <c r="H517"/>
  <c r="B319"/>
  <c r="L319" s="1"/>
  <c r="E319"/>
  <c r="C319"/>
  <c r="G319"/>
  <c r="D319"/>
  <c r="F319"/>
  <c r="M518" l="1"/>
  <c r="N518"/>
  <c r="O518"/>
  <c r="J518"/>
  <c r="A519"/>
  <c r="I518"/>
  <c r="P518"/>
  <c r="K518"/>
  <c r="H518"/>
  <c r="C320"/>
  <c r="F320"/>
  <c r="G320"/>
  <c r="D320"/>
  <c r="B320"/>
  <c r="L320" s="1"/>
  <c r="E320"/>
  <c r="M519" l="1"/>
  <c r="N519"/>
  <c r="O519"/>
  <c r="H519"/>
  <c r="A520"/>
  <c r="J519"/>
  <c r="K519"/>
  <c r="I519"/>
  <c r="A522"/>
  <c r="E321"/>
  <c r="B321"/>
  <c r="L321" s="1"/>
  <c r="F321"/>
  <c r="D321"/>
  <c r="G321"/>
  <c r="C321"/>
  <c r="M522" l="1"/>
  <c r="N522"/>
  <c r="M520"/>
  <c r="N520"/>
  <c r="O522"/>
  <c r="K522"/>
  <c r="H522"/>
  <c r="A523"/>
  <c r="I522"/>
  <c r="J522"/>
  <c r="P522"/>
  <c r="O520"/>
  <c r="A521"/>
  <c r="J520"/>
  <c r="I520"/>
  <c r="H520"/>
  <c r="K520"/>
  <c r="D322"/>
  <c r="E322"/>
  <c r="B322"/>
  <c r="L322" s="1"/>
  <c r="F322"/>
  <c r="C322"/>
  <c r="G322"/>
  <c r="M521" l="1"/>
  <c r="N521"/>
  <c r="M523"/>
  <c r="N523"/>
  <c r="O521"/>
  <c r="I521"/>
  <c r="K521"/>
  <c r="J521"/>
  <c r="H521"/>
  <c r="O523"/>
  <c r="J523"/>
  <c r="I523"/>
  <c r="P523"/>
  <c r="H523"/>
  <c r="A524"/>
  <c r="K523"/>
  <c r="G323"/>
  <c r="F323"/>
  <c r="E323"/>
  <c r="C323"/>
  <c r="P323" s="1"/>
  <c r="B323"/>
  <c r="L323" s="1"/>
  <c r="D323"/>
  <c r="M524" l="1"/>
  <c r="N524"/>
  <c r="O524"/>
  <c r="K524"/>
  <c r="P524"/>
  <c r="I524"/>
  <c r="J524"/>
  <c r="H524"/>
  <c r="A525"/>
  <c r="B324"/>
  <c r="L324" s="1"/>
  <c r="G324"/>
  <c r="E324"/>
  <c r="F324"/>
  <c r="C324"/>
  <c r="P324" s="1"/>
  <c r="D324"/>
  <c r="M525" l="1"/>
  <c r="N525"/>
  <c r="O525"/>
  <c r="J525"/>
  <c r="A526"/>
  <c r="H525"/>
  <c r="P525"/>
  <c r="I525"/>
  <c r="K525"/>
  <c r="B325"/>
  <c r="L325" s="1"/>
  <c r="G325"/>
  <c r="F325"/>
  <c r="C325"/>
  <c r="P325" s="1"/>
  <c r="E325"/>
  <c r="D325"/>
  <c r="M526" l="1"/>
  <c r="N526"/>
  <c r="O526"/>
  <c r="H526"/>
  <c r="J526"/>
  <c r="I526"/>
  <c r="A527"/>
  <c r="K526"/>
  <c r="A529"/>
  <c r="B326"/>
  <c r="L326" s="1"/>
  <c r="D326"/>
  <c r="E326"/>
  <c r="G326"/>
  <c r="F326"/>
  <c r="C326"/>
  <c r="M529" l="1"/>
  <c r="N529"/>
  <c r="M527"/>
  <c r="N527"/>
  <c r="O527"/>
  <c r="K527"/>
  <c r="I527"/>
  <c r="H527"/>
  <c r="A528"/>
  <c r="J527"/>
  <c r="O529"/>
  <c r="I529"/>
  <c r="K529"/>
  <c r="P529"/>
  <c r="J529"/>
  <c r="A530"/>
  <c r="H529"/>
  <c r="E327"/>
  <c r="F327"/>
  <c r="G327"/>
  <c r="D327"/>
  <c r="C327"/>
  <c r="B327"/>
  <c r="L327" s="1"/>
  <c r="M528" l="1"/>
  <c r="N528"/>
  <c r="M530"/>
  <c r="N530"/>
  <c r="O528"/>
  <c r="I528"/>
  <c r="H528"/>
  <c r="K528"/>
  <c r="J528"/>
  <c r="O530"/>
  <c r="H530"/>
  <c r="J530"/>
  <c r="A531"/>
  <c r="I530"/>
  <c r="P530"/>
  <c r="K530"/>
  <c r="F328"/>
  <c r="E328"/>
  <c r="G328"/>
  <c r="B328"/>
  <c r="L328" s="1"/>
  <c r="C328"/>
  <c r="D328"/>
  <c r="M531" l="1"/>
  <c r="N531"/>
  <c r="O531"/>
  <c r="H531"/>
  <c r="A532"/>
  <c r="K531"/>
  <c r="J531"/>
  <c r="I531"/>
  <c r="P531"/>
  <c r="G329"/>
  <c r="F329"/>
  <c r="D329"/>
  <c r="E329"/>
  <c r="C329"/>
  <c r="B329"/>
  <c r="L329" s="1"/>
  <c r="M532" l="1"/>
  <c r="N532"/>
  <c r="O532"/>
  <c r="K532"/>
  <c r="A533"/>
  <c r="I532"/>
  <c r="J532"/>
  <c r="H532"/>
  <c r="P532"/>
  <c r="F330"/>
  <c r="C330"/>
  <c r="P330" s="1"/>
  <c r="G330"/>
  <c r="B330"/>
  <c r="L330" s="1"/>
  <c r="E330"/>
  <c r="D330"/>
  <c r="M533" l="1"/>
  <c r="N533"/>
  <c r="O533"/>
  <c r="K533"/>
  <c r="J533"/>
  <c r="A534"/>
  <c r="I533"/>
  <c r="H533"/>
  <c r="G331"/>
  <c r="F331"/>
  <c r="C331"/>
  <c r="P331" s="1"/>
  <c r="B331"/>
  <c r="L331" s="1"/>
  <c r="D331"/>
  <c r="E331"/>
  <c r="M534" l="1"/>
  <c r="N534"/>
  <c r="O534"/>
  <c r="H534"/>
  <c r="J534"/>
  <c r="I534"/>
  <c r="A535"/>
  <c r="K534"/>
  <c r="E332"/>
  <c r="B332"/>
  <c r="L332" s="1"/>
  <c r="D332"/>
  <c r="F332"/>
  <c r="C332"/>
  <c r="P332" s="1"/>
  <c r="G332"/>
  <c r="M535" l="1"/>
  <c r="N535"/>
  <c r="O535"/>
  <c r="K535"/>
  <c r="J535"/>
  <c r="I535"/>
  <c r="H535"/>
  <c r="A543"/>
  <c r="F333"/>
  <c r="D333"/>
  <c r="C333"/>
  <c r="E333"/>
  <c r="G333"/>
  <c r="B333"/>
  <c r="L333" s="1"/>
  <c r="M543" l="1"/>
  <c r="N543"/>
  <c r="O543"/>
  <c r="H543"/>
  <c r="A544"/>
  <c r="K543"/>
  <c r="J543"/>
  <c r="I543"/>
  <c r="P543"/>
  <c r="F334"/>
  <c r="G334"/>
  <c r="E334"/>
  <c r="D334"/>
  <c r="C334"/>
  <c r="B334"/>
  <c r="L334" s="1"/>
  <c r="M544" l="1"/>
  <c r="N544"/>
  <c r="O544"/>
  <c r="K544"/>
  <c r="A545"/>
  <c r="J544"/>
  <c r="I544"/>
  <c r="P544"/>
  <c r="H544"/>
  <c r="C335"/>
  <c r="E335"/>
  <c r="F335"/>
  <c r="D335"/>
  <c r="B335"/>
  <c r="L335" s="1"/>
  <c r="G335"/>
  <c r="M545" l="1"/>
  <c r="N545"/>
  <c r="O545"/>
  <c r="K545"/>
  <c r="P545"/>
  <c r="J545"/>
  <c r="A546"/>
  <c r="I545"/>
  <c r="H545"/>
  <c r="B336"/>
  <c r="L336" s="1"/>
  <c r="E336"/>
  <c r="D336"/>
  <c r="F336"/>
  <c r="G336"/>
  <c r="C336"/>
  <c r="M546" l="1"/>
  <c r="N546"/>
  <c r="O546"/>
  <c r="J546"/>
  <c r="P546"/>
  <c r="I546"/>
  <c r="A547"/>
  <c r="H546"/>
  <c r="K546"/>
  <c r="G337"/>
  <c r="B337"/>
  <c r="L337" s="1"/>
  <c r="C337"/>
  <c r="P337" s="1"/>
  <c r="F337"/>
  <c r="D337"/>
  <c r="E337"/>
  <c r="M547" l="1"/>
  <c r="N547"/>
  <c r="O547"/>
  <c r="H547"/>
  <c r="A548"/>
  <c r="K547"/>
  <c r="J547"/>
  <c r="I547"/>
  <c r="A550"/>
  <c r="C338"/>
  <c r="P338" s="1"/>
  <c r="B338"/>
  <c r="L338" s="1"/>
  <c r="D338"/>
  <c r="G338"/>
  <c r="F338"/>
  <c r="E338"/>
  <c r="M550" l="1"/>
  <c r="N550"/>
  <c r="M548"/>
  <c r="N548"/>
  <c r="O550"/>
  <c r="H550"/>
  <c r="K550"/>
  <c r="J550"/>
  <c r="P550"/>
  <c r="I550"/>
  <c r="A551"/>
  <c r="O548"/>
  <c r="A549"/>
  <c r="J548"/>
  <c r="I548"/>
  <c r="K548"/>
  <c r="H548"/>
  <c r="C339"/>
  <c r="P339" s="1"/>
  <c r="D339"/>
  <c r="B339"/>
  <c r="L339" s="1"/>
  <c r="E339"/>
  <c r="F339"/>
  <c r="G339"/>
  <c r="M549" l="1"/>
  <c r="N549"/>
  <c r="M551"/>
  <c r="N551"/>
  <c r="O549"/>
  <c r="H549"/>
  <c r="K549"/>
  <c r="J549"/>
  <c r="I549"/>
  <c r="O551"/>
  <c r="J551"/>
  <c r="I551"/>
  <c r="K551"/>
  <c r="A552"/>
  <c r="H551"/>
  <c r="P551"/>
  <c r="F340"/>
  <c r="E340"/>
  <c r="C340"/>
  <c r="B340"/>
  <c r="L340" s="1"/>
  <c r="G340"/>
  <c r="D340"/>
  <c r="M552" l="1"/>
  <c r="N552"/>
  <c r="O552"/>
  <c r="K552"/>
  <c r="P552"/>
  <c r="J552"/>
  <c r="H552"/>
  <c r="A553"/>
  <c r="I552"/>
  <c r="F341"/>
  <c r="G341"/>
  <c r="B341"/>
  <c r="L341" s="1"/>
  <c r="C341"/>
  <c r="D341"/>
  <c r="E341"/>
  <c r="M553" l="1"/>
  <c r="N553"/>
  <c r="O553"/>
  <c r="J553"/>
  <c r="P553"/>
  <c r="I553"/>
  <c r="H553"/>
  <c r="K553"/>
  <c r="A554"/>
  <c r="E342"/>
  <c r="B342"/>
  <c r="L342" s="1"/>
  <c r="G342"/>
  <c r="D342"/>
  <c r="F342"/>
  <c r="C342"/>
  <c r="M554" l="1"/>
  <c r="N554"/>
  <c r="O554"/>
  <c r="K554"/>
  <c r="J554"/>
  <c r="I554"/>
  <c r="A555"/>
  <c r="H554"/>
  <c r="A557"/>
  <c r="F343"/>
  <c r="C343"/>
  <c r="G343"/>
  <c r="D343"/>
  <c r="B343"/>
  <c r="L343" s="1"/>
  <c r="E343"/>
  <c r="M557" l="1"/>
  <c r="N557"/>
  <c r="M555"/>
  <c r="N555"/>
  <c r="O555"/>
  <c r="J555"/>
  <c r="I555"/>
  <c r="H555"/>
  <c r="A556"/>
  <c r="K555"/>
  <c r="O557"/>
  <c r="H557"/>
  <c r="K557"/>
  <c r="A558"/>
  <c r="J557"/>
  <c r="P557"/>
  <c r="I557"/>
  <c r="B344"/>
  <c r="L344" s="1"/>
  <c r="G344"/>
  <c r="E344"/>
  <c r="F344"/>
  <c r="D344"/>
  <c r="C344"/>
  <c r="P344" s="1"/>
  <c r="M556" l="1"/>
  <c r="N556"/>
  <c r="M558"/>
  <c r="N558"/>
  <c r="O556"/>
  <c r="I556"/>
  <c r="H556"/>
  <c r="K556"/>
  <c r="J556"/>
  <c r="O558"/>
  <c r="K558"/>
  <c r="J558"/>
  <c r="A559"/>
  <c r="I558"/>
  <c r="P558"/>
  <c r="H558"/>
  <c r="C345"/>
  <c r="P345" s="1"/>
  <c r="D345"/>
  <c r="G345"/>
  <c r="E345"/>
  <c r="F345"/>
  <c r="B345"/>
  <c r="L345" s="1"/>
  <c r="M559" l="1"/>
  <c r="N559"/>
  <c r="O559"/>
  <c r="H559"/>
  <c r="P559"/>
  <c r="J559"/>
  <c r="K559"/>
  <c r="I559"/>
  <c r="A560"/>
  <c r="F346"/>
  <c r="E346"/>
  <c r="C346"/>
  <c r="P346" s="1"/>
  <c r="G346"/>
  <c r="B346"/>
  <c r="L346" s="1"/>
  <c r="D346"/>
  <c r="M560" l="1"/>
  <c r="N560"/>
  <c r="O560"/>
  <c r="K560"/>
  <c r="A561"/>
  <c r="J560"/>
  <c r="I560"/>
  <c r="H560"/>
  <c r="P560"/>
  <c r="E347"/>
  <c r="G347"/>
  <c r="D347"/>
  <c r="C347"/>
  <c r="F347"/>
  <c r="B347"/>
  <c r="L347" s="1"/>
  <c r="M561" l="1"/>
  <c r="N561"/>
  <c r="O561"/>
  <c r="K561"/>
  <c r="J561"/>
  <c r="A562"/>
  <c r="H561"/>
  <c r="I561"/>
  <c r="G348"/>
  <c r="D348"/>
  <c r="B348"/>
  <c r="L348" s="1"/>
  <c r="E348"/>
  <c r="F348"/>
  <c r="C348"/>
  <c r="M562" l="1"/>
  <c r="N562"/>
  <c r="O562"/>
  <c r="K562"/>
  <c r="J562"/>
  <c r="I562"/>
  <c r="A563"/>
  <c r="H562"/>
  <c r="E349"/>
  <c r="D349"/>
  <c r="G349"/>
  <c r="F349"/>
  <c r="C349"/>
  <c r="B349"/>
  <c r="L349" s="1"/>
  <c r="M563" l="1"/>
  <c r="N563"/>
  <c r="O563"/>
  <c r="J563"/>
  <c r="I563"/>
  <c r="H563"/>
  <c r="K563"/>
  <c r="A571"/>
  <c r="F350"/>
  <c r="B350"/>
  <c r="L350" s="1"/>
  <c r="G350"/>
  <c r="D350"/>
  <c r="E350"/>
  <c r="C350"/>
  <c r="M571" l="1"/>
  <c r="N571"/>
  <c r="O571"/>
  <c r="H571"/>
  <c r="A572"/>
  <c r="K571"/>
  <c r="J571"/>
  <c r="I571"/>
  <c r="P571"/>
  <c r="F351"/>
  <c r="E351"/>
  <c r="G351"/>
  <c r="D351"/>
  <c r="C351"/>
  <c r="P351" s="1"/>
  <c r="B351"/>
  <c r="L351" s="1"/>
  <c r="M572" l="1"/>
  <c r="N572"/>
  <c r="O572"/>
  <c r="K572"/>
  <c r="A573"/>
  <c r="I572"/>
  <c r="H572"/>
  <c r="P572"/>
  <c r="J572"/>
  <c r="E352"/>
  <c r="C352"/>
  <c r="P352" s="1"/>
  <c r="F352"/>
  <c r="D352"/>
  <c r="G352"/>
  <c r="B352"/>
  <c r="L352" s="1"/>
  <c r="M573" l="1"/>
  <c r="N573"/>
  <c r="O573"/>
  <c r="K573"/>
  <c r="A574"/>
  <c r="J573"/>
  <c r="P573"/>
  <c r="I573"/>
  <c r="H573"/>
  <c r="F353"/>
  <c r="D353"/>
  <c r="C353"/>
  <c r="P353" s="1"/>
  <c r="G353"/>
  <c r="B353"/>
  <c r="L353" s="1"/>
  <c r="E353"/>
  <c r="M574" l="1"/>
  <c r="N574"/>
  <c r="O574"/>
  <c r="J574"/>
  <c r="P574"/>
  <c r="I574"/>
  <c r="A575"/>
  <c r="H574"/>
  <c r="K574"/>
  <c r="G354"/>
  <c r="C354"/>
  <c r="E354"/>
  <c r="F354"/>
  <c r="D354"/>
  <c r="B354"/>
  <c r="L354" s="1"/>
  <c r="M575" l="1"/>
  <c r="N575"/>
  <c r="O575"/>
  <c r="H575"/>
  <c r="A576"/>
  <c r="K575"/>
  <c r="J575"/>
  <c r="I575"/>
  <c r="A578"/>
  <c r="C355"/>
  <c r="D355"/>
  <c r="F355"/>
  <c r="E355"/>
  <c r="G355"/>
  <c r="B355"/>
  <c r="L355" s="1"/>
  <c r="M576" l="1"/>
  <c r="N576"/>
  <c r="M578"/>
  <c r="N578"/>
  <c r="O578"/>
  <c r="H578"/>
  <c r="K578"/>
  <c r="A579"/>
  <c r="J578"/>
  <c r="I578"/>
  <c r="P578"/>
  <c r="O576"/>
  <c r="A577"/>
  <c r="J576"/>
  <c r="I576"/>
  <c r="H576"/>
  <c r="K576"/>
  <c r="C356"/>
  <c r="G356"/>
  <c r="B356"/>
  <c r="L356" s="1"/>
  <c r="F356"/>
  <c r="E356"/>
  <c r="D356"/>
  <c r="M577" l="1"/>
  <c r="N577"/>
  <c r="M579"/>
  <c r="N579"/>
  <c r="O577"/>
  <c r="H577"/>
  <c r="I577"/>
  <c r="K577"/>
  <c r="J577"/>
  <c r="O579"/>
  <c r="J579"/>
  <c r="I579"/>
  <c r="K579"/>
  <c r="P579"/>
  <c r="H579"/>
  <c r="A580"/>
  <c r="B357"/>
  <c r="L357" s="1"/>
  <c r="D357"/>
  <c r="F357"/>
  <c r="G357"/>
  <c r="C357"/>
  <c r="E357"/>
  <c r="M580" l="1"/>
  <c r="N580"/>
  <c r="O580"/>
  <c r="K580"/>
  <c r="P580"/>
  <c r="J580"/>
  <c r="I580"/>
  <c r="H580"/>
  <c r="A581"/>
  <c r="G358"/>
  <c r="D358"/>
  <c r="F358"/>
  <c r="B358"/>
  <c r="L358" s="1"/>
  <c r="E358"/>
  <c r="C358"/>
  <c r="P358" s="1"/>
  <c r="M581" l="1"/>
  <c r="N581"/>
  <c r="O581"/>
  <c r="J581"/>
  <c r="H581"/>
  <c r="K581"/>
  <c r="P581"/>
  <c r="A582"/>
  <c r="I581"/>
  <c r="E359"/>
  <c r="B359"/>
  <c r="L359" s="1"/>
  <c r="G359"/>
  <c r="D359"/>
  <c r="C359"/>
  <c r="P359" s="1"/>
  <c r="F359"/>
  <c r="M582" l="1"/>
  <c r="N582"/>
  <c r="O582"/>
  <c r="K582"/>
  <c r="J582"/>
  <c r="I582"/>
  <c r="A583"/>
  <c r="H582"/>
  <c r="A585"/>
  <c r="C360"/>
  <c r="P360" s="1"/>
  <c r="G360"/>
  <c r="E360"/>
  <c r="F360"/>
  <c r="D360"/>
  <c r="B360"/>
  <c r="L360" s="1"/>
  <c r="M585" l="1"/>
  <c r="N585"/>
  <c r="M583"/>
  <c r="N583"/>
  <c r="O583"/>
  <c r="J583"/>
  <c r="I583"/>
  <c r="H583"/>
  <c r="A584"/>
  <c r="K583"/>
  <c r="O585"/>
  <c r="H585"/>
  <c r="K585"/>
  <c r="A586"/>
  <c r="I585"/>
  <c r="J585"/>
  <c r="P585"/>
  <c r="F361"/>
  <c r="D361"/>
  <c r="E361"/>
  <c r="C361"/>
  <c r="B361"/>
  <c r="L361" s="1"/>
  <c r="G361"/>
  <c r="M584" l="1"/>
  <c r="N584"/>
  <c r="M586"/>
  <c r="N586"/>
  <c r="O584"/>
  <c r="I584"/>
  <c r="J584"/>
  <c r="H584"/>
  <c r="K584"/>
  <c r="O586"/>
  <c r="K586"/>
  <c r="J586"/>
  <c r="A587"/>
  <c r="P586"/>
  <c r="H586"/>
  <c r="I586"/>
  <c r="G362"/>
  <c r="F362"/>
  <c r="E362"/>
  <c r="D362"/>
  <c r="B362"/>
  <c r="L362" s="1"/>
  <c r="C362"/>
  <c r="M587" l="1"/>
  <c r="N587"/>
  <c r="O587"/>
  <c r="H587"/>
  <c r="A588"/>
  <c r="K587"/>
  <c r="J587"/>
  <c r="I587"/>
  <c r="P587"/>
  <c r="D363"/>
  <c r="C363"/>
  <c r="F363"/>
  <c r="B363"/>
  <c r="L363" s="1"/>
  <c r="G363"/>
  <c r="E363"/>
  <c r="M588" l="1"/>
  <c r="N588"/>
  <c r="O588"/>
  <c r="K588"/>
  <c r="A589"/>
  <c r="J588"/>
  <c r="I588"/>
  <c r="H588"/>
  <c r="P588"/>
  <c r="G364"/>
  <c r="C364"/>
  <c r="F364"/>
  <c r="B364"/>
  <c r="L364" s="1"/>
  <c r="D364"/>
  <c r="E364"/>
  <c r="M589" l="1"/>
  <c r="N589"/>
  <c r="O589"/>
  <c r="K589"/>
  <c r="J589"/>
  <c r="A590"/>
  <c r="H589"/>
  <c r="I589"/>
  <c r="G365"/>
  <c r="D365"/>
  <c r="B365"/>
  <c r="L365" s="1"/>
  <c r="E365"/>
  <c r="C365"/>
  <c r="P365" s="1"/>
  <c r="F365"/>
  <c r="M590" l="1"/>
  <c r="N590"/>
  <c r="O590"/>
  <c r="K590"/>
  <c r="J590"/>
  <c r="I590"/>
  <c r="A591"/>
  <c r="H590"/>
  <c r="G366"/>
  <c r="F366"/>
  <c r="C366"/>
  <c r="P366" s="1"/>
  <c r="B366"/>
  <c r="L366" s="1"/>
  <c r="E366"/>
  <c r="D366"/>
  <c r="M591" l="1"/>
  <c r="N591"/>
  <c r="O591"/>
  <c r="J591"/>
  <c r="I591"/>
  <c r="H591"/>
  <c r="K591"/>
  <c r="A599"/>
  <c r="F367"/>
  <c r="C367"/>
  <c r="P367" s="1"/>
  <c r="B367"/>
  <c r="L367" s="1"/>
  <c r="G367"/>
  <c r="E367"/>
  <c r="D367"/>
  <c r="M599" l="1"/>
  <c r="N599"/>
  <c r="O599"/>
  <c r="H599"/>
  <c r="A600"/>
  <c r="K599"/>
  <c r="J599"/>
  <c r="I599"/>
  <c r="P599"/>
  <c r="E368"/>
  <c r="B368"/>
  <c r="L368" s="1"/>
  <c r="D368"/>
  <c r="F368"/>
  <c r="C368"/>
  <c r="G368"/>
  <c r="M600" l="1"/>
  <c r="N600"/>
  <c r="O600"/>
  <c r="K600"/>
  <c r="A601"/>
  <c r="J600"/>
  <c r="I600"/>
  <c r="H600"/>
  <c r="P600"/>
  <c r="C369"/>
  <c r="F369"/>
  <c r="E369"/>
  <c r="B369"/>
  <c r="L369" s="1"/>
  <c r="D369"/>
  <c r="G369"/>
  <c r="M601" l="1"/>
  <c r="N601"/>
  <c r="O601"/>
  <c r="K601"/>
  <c r="A602"/>
  <c r="J601"/>
  <c r="P601"/>
  <c r="I601"/>
  <c r="H601"/>
  <c r="D370"/>
  <c r="C370"/>
  <c r="E370"/>
  <c r="F370"/>
  <c r="B370"/>
  <c r="L370" s="1"/>
  <c r="G370"/>
  <c r="M602" l="1"/>
  <c r="N602"/>
  <c r="O602"/>
  <c r="J602"/>
  <c r="P602"/>
  <c r="I602"/>
  <c r="A603"/>
  <c r="H602"/>
  <c r="K602"/>
  <c r="F371"/>
  <c r="G371"/>
  <c r="B371"/>
  <c r="L371" s="1"/>
  <c r="E371"/>
  <c r="C371"/>
  <c r="D371"/>
  <c r="M603" l="1"/>
  <c r="N603"/>
  <c r="O603"/>
  <c r="H603"/>
  <c r="A604"/>
  <c r="J603"/>
  <c r="K603"/>
  <c r="I603"/>
  <c r="A606"/>
  <c r="C372"/>
  <c r="P372" s="1"/>
  <c r="D372"/>
  <c r="E372"/>
  <c r="B372"/>
  <c r="L372" s="1"/>
  <c r="F372"/>
  <c r="G372"/>
  <c r="M606" l="1"/>
  <c r="N606"/>
  <c r="M604"/>
  <c r="N604"/>
  <c r="O606"/>
  <c r="H606"/>
  <c r="K606"/>
  <c r="J606"/>
  <c r="P606"/>
  <c r="I606"/>
  <c r="A607"/>
  <c r="O604"/>
  <c r="A605"/>
  <c r="J604"/>
  <c r="I604"/>
  <c r="H604"/>
  <c r="K604"/>
  <c r="C373"/>
  <c r="P373" s="1"/>
  <c r="F373"/>
  <c r="G373"/>
  <c r="B373"/>
  <c r="L373" s="1"/>
  <c r="D373"/>
  <c r="E373"/>
  <c r="M605" l="1"/>
  <c r="N605"/>
  <c r="M607"/>
  <c r="N607"/>
  <c r="O605"/>
  <c r="H605"/>
  <c r="K605"/>
  <c r="J605"/>
  <c r="I605"/>
  <c r="O607"/>
  <c r="J607"/>
  <c r="I607"/>
  <c r="P607"/>
  <c r="H607"/>
  <c r="A608"/>
  <c r="K607"/>
  <c r="G374"/>
  <c r="D374"/>
  <c r="B374"/>
  <c r="L374" s="1"/>
  <c r="F374"/>
  <c r="E374"/>
  <c r="C374"/>
  <c r="P374" s="1"/>
  <c r="M608" l="1"/>
  <c r="N608"/>
  <c r="O608"/>
  <c r="K608"/>
  <c r="J608"/>
  <c r="I608"/>
  <c r="H608"/>
  <c r="A609"/>
  <c r="P608"/>
  <c r="F375"/>
  <c r="C375"/>
  <c r="E375"/>
  <c r="G375"/>
  <c r="D375"/>
  <c r="B375"/>
  <c r="L375" s="1"/>
  <c r="M609" l="1"/>
  <c r="N609"/>
  <c r="O609"/>
  <c r="J609"/>
  <c r="A610"/>
  <c r="I609"/>
  <c r="H609"/>
  <c r="K609"/>
  <c r="P609"/>
  <c r="E376"/>
  <c r="D376"/>
  <c r="G376"/>
  <c r="C376"/>
  <c r="F376"/>
  <c r="B376"/>
  <c r="L376" s="1"/>
  <c r="M610" l="1"/>
  <c r="N610"/>
  <c r="O610"/>
  <c r="K610"/>
  <c r="A611"/>
  <c r="J610"/>
  <c r="I610"/>
  <c r="H610"/>
  <c r="A613"/>
  <c r="C377"/>
  <c r="G377"/>
  <c r="D377"/>
  <c r="E377"/>
  <c r="F377"/>
  <c r="B377"/>
  <c r="L377" s="1"/>
  <c r="M613" l="1"/>
  <c r="N613"/>
  <c r="M611"/>
  <c r="N611"/>
  <c r="O613"/>
  <c r="H613"/>
  <c r="K613"/>
  <c r="P613"/>
  <c r="A614"/>
  <c r="J613"/>
  <c r="I613"/>
  <c r="O611"/>
  <c r="J611"/>
  <c r="I611"/>
  <c r="H611"/>
  <c r="A612"/>
  <c r="K611"/>
  <c r="D378"/>
  <c r="G378"/>
  <c r="C378"/>
  <c r="E378"/>
  <c r="F378"/>
  <c r="B378"/>
  <c r="L378" s="1"/>
  <c r="M614" l="1"/>
  <c r="N614"/>
  <c r="M612"/>
  <c r="N612"/>
  <c r="O614"/>
  <c r="K614"/>
  <c r="J614"/>
  <c r="P614"/>
  <c r="H614"/>
  <c r="I614"/>
  <c r="A615"/>
  <c r="O612"/>
  <c r="I612"/>
  <c r="H612"/>
  <c r="K612"/>
  <c r="J612"/>
  <c r="G379"/>
  <c r="F379"/>
  <c r="B379"/>
  <c r="L379" s="1"/>
  <c r="E379"/>
  <c r="C379"/>
  <c r="P379" s="1"/>
  <c r="D379"/>
  <c r="M615" l="1"/>
  <c r="N615"/>
  <c r="O615"/>
  <c r="H615"/>
  <c r="P615"/>
  <c r="K615"/>
  <c r="J615"/>
  <c r="A616"/>
  <c r="I615"/>
  <c r="G380"/>
  <c r="C380"/>
  <c r="P380" s="1"/>
  <c r="E380"/>
  <c r="D380"/>
  <c r="F380"/>
  <c r="B380"/>
  <c r="L380" s="1"/>
  <c r="M616" l="1"/>
  <c r="N616"/>
  <c r="O616"/>
  <c r="K616"/>
  <c r="P616"/>
  <c r="J616"/>
  <c r="I616"/>
  <c r="A617"/>
  <c r="H616"/>
  <c r="E381"/>
  <c r="D381"/>
  <c r="C381"/>
  <c r="P381" s="1"/>
  <c r="F381"/>
  <c r="B381"/>
  <c r="L381" s="1"/>
  <c r="G381"/>
  <c r="M617" l="1"/>
  <c r="N617"/>
  <c r="O617"/>
  <c r="K617"/>
  <c r="J617"/>
  <c r="A618"/>
  <c r="H617"/>
  <c r="I617"/>
  <c r="E382"/>
  <c r="B382"/>
  <c r="L382" s="1"/>
  <c r="G382"/>
  <c r="C382"/>
  <c r="D382"/>
  <c r="F382"/>
  <c r="M618" l="1"/>
  <c r="N618"/>
  <c r="O618"/>
  <c r="K618"/>
  <c r="J618"/>
  <c r="I618"/>
  <c r="A619"/>
  <c r="H618"/>
  <c r="F383"/>
  <c r="G383"/>
  <c r="C383"/>
  <c r="B383"/>
  <c r="L383" s="1"/>
  <c r="D383"/>
  <c r="E383"/>
  <c r="M619" l="1"/>
  <c r="N619"/>
  <c r="O619"/>
  <c r="J619"/>
  <c r="K619"/>
  <c r="I619"/>
  <c r="H619"/>
  <c r="A627"/>
  <c r="G384"/>
  <c r="E384"/>
  <c r="C384"/>
  <c r="B384"/>
  <c r="L384" s="1"/>
  <c r="D384"/>
  <c r="F384"/>
  <c r="M627" l="1"/>
  <c r="N627"/>
  <c r="O627"/>
  <c r="H627"/>
  <c r="P627"/>
  <c r="K627"/>
  <c r="J627"/>
  <c r="I627"/>
  <c r="A628"/>
  <c r="D385"/>
  <c r="F385"/>
  <c r="C385"/>
  <c r="B385"/>
  <c r="L385" s="1"/>
  <c r="E385"/>
  <c r="G385"/>
  <c r="M628" l="1"/>
  <c r="N628"/>
  <c r="O628"/>
  <c r="K628"/>
  <c r="A629"/>
  <c r="J628"/>
  <c r="I628"/>
  <c r="H628"/>
  <c r="P628"/>
  <c r="F386"/>
  <c r="E386"/>
  <c r="C386"/>
  <c r="P386" s="1"/>
  <c r="B386"/>
  <c r="L386" s="1"/>
  <c r="D386"/>
  <c r="G386"/>
  <c r="M629" l="1"/>
  <c r="N629"/>
  <c r="O629"/>
  <c r="K629"/>
  <c r="A630"/>
  <c r="J629"/>
  <c r="P629"/>
  <c r="I629"/>
  <c r="H629"/>
  <c r="B387"/>
  <c r="L387" s="1"/>
  <c r="C387"/>
  <c r="P387" s="1"/>
  <c r="D387"/>
  <c r="F387"/>
  <c r="E387"/>
  <c r="G387"/>
  <c r="M630" l="1"/>
  <c r="N630"/>
  <c r="O630"/>
  <c r="J630"/>
  <c r="P630"/>
  <c r="I630"/>
  <c r="A631"/>
  <c r="H630"/>
  <c r="K630"/>
  <c r="C388"/>
  <c r="P388" s="1"/>
  <c r="F388"/>
  <c r="E388"/>
  <c r="B388"/>
  <c r="L388" s="1"/>
  <c r="D388"/>
  <c r="G388"/>
  <c r="M631" l="1"/>
  <c r="N631"/>
  <c r="O631"/>
  <c r="H631"/>
  <c r="A632"/>
  <c r="K631"/>
  <c r="J631"/>
  <c r="I631"/>
  <c r="A634"/>
  <c r="E389"/>
  <c r="D389"/>
  <c r="F389"/>
  <c r="B389"/>
  <c r="L389" s="1"/>
  <c r="G389"/>
  <c r="C389"/>
  <c r="M634" l="1"/>
  <c r="N634"/>
  <c r="M632"/>
  <c r="N632"/>
  <c r="O634"/>
  <c r="H634"/>
  <c r="K634"/>
  <c r="P634"/>
  <c r="I634"/>
  <c r="A635"/>
  <c r="J634"/>
  <c r="O632"/>
  <c r="A633"/>
  <c r="J632"/>
  <c r="I632"/>
  <c r="H632"/>
  <c r="K632"/>
  <c r="C390"/>
  <c r="E390"/>
  <c r="B390"/>
  <c r="L390" s="1"/>
  <c r="G390"/>
  <c r="D390"/>
  <c r="F390"/>
  <c r="M633" l="1"/>
  <c r="N633"/>
  <c r="M635"/>
  <c r="N635"/>
  <c r="O633"/>
  <c r="H633"/>
  <c r="K633"/>
  <c r="I633"/>
  <c r="J633"/>
  <c r="O635"/>
  <c r="J635"/>
  <c r="I635"/>
  <c r="A636"/>
  <c r="P635"/>
  <c r="H635"/>
  <c r="K635"/>
  <c r="F391"/>
  <c r="D391"/>
  <c r="E391"/>
  <c r="B391"/>
  <c r="L391" s="1"/>
  <c r="C391"/>
  <c r="G391"/>
  <c r="M636" l="1"/>
  <c r="N636"/>
  <c r="O636"/>
  <c r="K636"/>
  <c r="P636"/>
  <c r="I636"/>
  <c r="J636"/>
  <c r="H636"/>
  <c r="A637"/>
  <c r="C392"/>
  <c r="D392"/>
  <c r="G392"/>
  <c r="E392"/>
  <c r="B392"/>
  <c r="L392" s="1"/>
  <c r="F392"/>
  <c r="M637" l="1"/>
  <c r="N637"/>
  <c r="O637"/>
  <c r="J637"/>
  <c r="A638"/>
  <c r="I637"/>
  <c r="H637"/>
  <c r="K637"/>
  <c r="P637"/>
  <c r="D393"/>
  <c r="C393"/>
  <c r="P393" s="1"/>
  <c r="E393"/>
  <c r="B393"/>
  <c r="L393" s="1"/>
  <c r="G393"/>
  <c r="F393"/>
  <c r="M638" l="1"/>
  <c r="N638"/>
  <c r="O638"/>
  <c r="K638"/>
  <c r="J638"/>
  <c r="I638"/>
  <c r="A639"/>
  <c r="H638"/>
  <c r="A641"/>
  <c r="E394"/>
  <c r="C394"/>
  <c r="P394" s="1"/>
  <c r="G394"/>
  <c r="D394"/>
  <c r="B394"/>
  <c r="L394" s="1"/>
  <c r="F394"/>
  <c r="M641" l="1"/>
  <c r="N641"/>
  <c r="M639"/>
  <c r="N639"/>
  <c r="O639"/>
  <c r="J639"/>
  <c r="I639"/>
  <c r="H639"/>
  <c r="A640"/>
  <c r="K639"/>
  <c r="O641"/>
  <c r="H641"/>
  <c r="K641"/>
  <c r="P641"/>
  <c r="J641"/>
  <c r="A642"/>
  <c r="I641"/>
  <c r="C395"/>
  <c r="P395" s="1"/>
  <c r="G395"/>
  <c r="F395"/>
  <c r="B395"/>
  <c r="L395" s="1"/>
  <c r="D395"/>
  <c r="E395"/>
  <c r="M642" l="1"/>
  <c r="N642"/>
  <c r="M640"/>
  <c r="N640"/>
  <c r="O640"/>
  <c r="I640"/>
  <c r="J640"/>
  <c r="H640"/>
  <c r="K640"/>
  <c r="O642"/>
  <c r="K642"/>
  <c r="A643"/>
  <c r="J642"/>
  <c r="I642"/>
  <c r="P642"/>
  <c r="H642"/>
  <c r="C396"/>
  <c r="G396"/>
  <c r="B396"/>
  <c r="L396" s="1"/>
  <c r="D396"/>
  <c r="F396"/>
  <c r="E396"/>
  <c r="M643" l="1"/>
  <c r="N643"/>
  <c r="O643"/>
  <c r="H643"/>
  <c r="A644"/>
  <c r="K643"/>
  <c r="J643"/>
  <c r="I643"/>
  <c r="P643"/>
  <c r="C397"/>
  <c r="E397"/>
  <c r="F397"/>
  <c r="B397"/>
  <c r="L397" s="1"/>
  <c r="D397"/>
  <c r="G397"/>
  <c r="M644" l="1"/>
  <c r="N644"/>
  <c r="O644"/>
  <c r="K644"/>
  <c r="A645"/>
  <c r="J644"/>
  <c r="P644"/>
  <c r="I644"/>
  <c r="H644"/>
  <c r="G398"/>
  <c r="B398"/>
  <c r="L398" s="1"/>
  <c r="C398"/>
  <c r="E398"/>
  <c r="D398"/>
  <c r="F398"/>
  <c r="M645" l="1"/>
  <c r="N645"/>
  <c r="O645"/>
  <c r="K645"/>
  <c r="J645"/>
  <c r="A646"/>
  <c r="I645"/>
  <c r="H645"/>
  <c r="C399"/>
  <c r="D399"/>
  <c r="E399"/>
  <c r="G399"/>
  <c r="F399"/>
  <c r="B399"/>
  <c r="L399" s="1"/>
  <c r="M646" l="1"/>
  <c r="N646"/>
  <c r="O646"/>
  <c r="K646"/>
  <c r="J646"/>
  <c r="I646"/>
  <c r="H646"/>
  <c r="A647"/>
  <c r="C400"/>
  <c r="P400" s="1"/>
  <c r="F400"/>
  <c r="G400"/>
  <c r="B400"/>
  <c r="L400" s="1"/>
  <c r="E400"/>
  <c r="D400"/>
  <c r="M647" l="1"/>
  <c r="N647"/>
  <c r="O647"/>
  <c r="H647"/>
  <c r="K647"/>
  <c r="J647"/>
  <c r="I647"/>
  <c r="E401"/>
  <c r="F401"/>
  <c r="C401"/>
  <c r="P401" s="1"/>
  <c r="G401"/>
  <c r="D401"/>
  <c r="B401"/>
  <c r="L401" s="1"/>
  <c r="G402" l="1"/>
  <c r="F402"/>
  <c r="B402"/>
  <c r="L402" s="1"/>
  <c r="D402"/>
  <c r="C402"/>
  <c r="P402" s="1"/>
  <c r="E402"/>
  <c r="F403" l="1"/>
  <c r="D403"/>
  <c r="E403"/>
  <c r="B403"/>
  <c r="L403" s="1"/>
  <c r="C403"/>
  <c r="G403"/>
  <c r="E404" l="1"/>
  <c r="G404"/>
  <c r="B404"/>
  <c r="L404" s="1"/>
  <c r="C404"/>
  <c r="F404"/>
  <c r="D404"/>
  <c r="E405" l="1"/>
  <c r="G405"/>
  <c r="D405"/>
  <c r="C405"/>
  <c r="B405"/>
  <c r="L405" s="1"/>
  <c r="F405"/>
  <c r="D406" l="1"/>
  <c r="C406"/>
  <c r="G406"/>
  <c r="B406"/>
  <c r="L406" s="1"/>
  <c r="F406"/>
  <c r="E406"/>
  <c r="B407" l="1"/>
  <c r="L407" s="1"/>
  <c r="F407"/>
  <c r="D407"/>
  <c r="E407"/>
  <c r="G407"/>
  <c r="C407"/>
  <c r="P407" s="1"/>
  <c r="D408" l="1"/>
  <c r="E408"/>
  <c r="B408"/>
  <c r="L408" s="1"/>
  <c r="G408"/>
  <c r="C408"/>
  <c r="P408" s="1"/>
  <c r="F408"/>
  <c r="E409" l="1"/>
  <c r="F409"/>
  <c r="C409"/>
  <c r="P409" s="1"/>
  <c r="G409"/>
  <c r="B409"/>
  <c r="L409" s="1"/>
  <c r="D409"/>
  <c r="F410" l="1"/>
  <c r="D410"/>
  <c r="B410"/>
  <c r="L410" s="1"/>
  <c r="G410"/>
  <c r="C410"/>
  <c r="E410"/>
  <c r="C411" l="1"/>
  <c r="D411"/>
  <c r="B411"/>
  <c r="L411" s="1"/>
  <c r="E411"/>
  <c r="F411"/>
  <c r="G411"/>
  <c r="C412" l="1"/>
  <c r="E412"/>
  <c r="G412"/>
  <c r="B412"/>
  <c r="L412" s="1"/>
  <c r="F412"/>
  <c r="D412"/>
  <c r="G413" l="1"/>
  <c r="E413"/>
  <c r="B413"/>
  <c r="L413" s="1"/>
  <c r="D413"/>
  <c r="C413"/>
  <c r="F413"/>
  <c r="C414" l="1"/>
  <c r="P414" s="1"/>
  <c r="B414"/>
  <c r="L414" s="1"/>
  <c r="G414"/>
  <c r="E414"/>
  <c r="D414"/>
  <c r="F414"/>
  <c r="B415" l="1"/>
  <c r="L415" s="1"/>
  <c r="F415"/>
  <c r="D415"/>
  <c r="C415"/>
  <c r="P415" s="1"/>
  <c r="G415"/>
  <c r="E415"/>
  <c r="E416" l="1"/>
  <c r="C416"/>
  <c r="P416" s="1"/>
  <c r="D416"/>
  <c r="G416"/>
  <c r="B416"/>
  <c r="L416" s="1"/>
  <c r="F416"/>
  <c r="C417" l="1"/>
  <c r="D417"/>
  <c r="E417"/>
  <c r="G417"/>
  <c r="B417"/>
  <c r="L417" s="1"/>
  <c r="F417"/>
  <c r="G418" l="1"/>
  <c r="E418"/>
  <c r="F418"/>
  <c r="D418"/>
  <c r="C418"/>
  <c r="B418"/>
  <c r="L418" s="1"/>
  <c r="F419" l="1"/>
  <c r="B419"/>
  <c r="L419" s="1"/>
  <c r="E419"/>
  <c r="G419"/>
  <c r="C419"/>
  <c r="D419"/>
  <c r="E420" l="1"/>
  <c r="D420"/>
  <c r="G420"/>
  <c r="C420"/>
  <c r="F420"/>
  <c r="B420"/>
  <c r="L420" s="1"/>
  <c r="D421" l="1"/>
  <c r="B421"/>
  <c r="L421" s="1"/>
  <c r="G421"/>
  <c r="C421"/>
  <c r="P421" s="1"/>
  <c r="E421"/>
  <c r="F421"/>
  <c r="D422" l="1"/>
  <c r="F422"/>
  <c r="G422"/>
  <c r="E422"/>
  <c r="C422"/>
  <c r="P422" s="1"/>
  <c r="B422"/>
  <c r="L422" s="1"/>
  <c r="F423" l="1"/>
  <c r="E423"/>
  <c r="G423"/>
  <c r="B423"/>
  <c r="L423" s="1"/>
  <c r="C423"/>
  <c r="P423" s="1"/>
  <c r="D423"/>
  <c r="F424" l="1"/>
  <c r="B424"/>
  <c r="L424" s="1"/>
  <c r="D424"/>
  <c r="C424"/>
  <c r="E424"/>
  <c r="G424"/>
  <c r="E425" l="1"/>
  <c r="G425"/>
  <c r="B425"/>
  <c r="L425" s="1"/>
  <c r="D425"/>
  <c r="F425"/>
  <c r="C425"/>
  <c r="E426" l="1"/>
  <c r="B426"/>
  <c r="L426" s="1"/>
  <c r="C426"/>
  <c r="F426"/>
  <c r="D426"/>
  <c r="G426"/>
  <c r="F427" l="1"/>
  <c r="G427"/>
  <c r="C427"/>
  <c r="B427"/>
  <c r="L427" s="1"/>
  <c r="E427"/>
  <c r="D427"/>
  <c r="E428" l="1"/>
  <c r="D428"/>
  <c r="F428"/>
  <c r="G428"/>
  <c r="C428"/>
  <c r="P428" s="1"/>
  <c r="B428"/>
  <c r="L428" s="1"/>
  <c r="B429" l="1"/>
  <c r="L429" s="1"/>
  <c r="C429"/>
  <c r="P429" s="1"/>
  <c r="G429"/>
  <c r="E429"/>
  <c r="F429"/>
  <c r="D429"/>
  <c r="E430" l="1"/>
  <c r="C430"/>
  <c r="P430" s="1"/>
  <c r="G430"/>
  <c r="F430"/>
  <c r="D430"/>
  <c r="B430"/>
  <c r="L430" s="1"/>
  <c r="F431" l="1"/>
  <c r="B431"/>
  <c r="L431" s="1"/>
  <c r="G431"/>
  <c r="C431"/>
  <c r="D431"/>
  <c r="E431"/>
  <c r="C432" l="1"/>
  <c r="B432"/>
  <c r="L432" s="1"/>
  <c r="D432"/>
  <c r="E432"/>
  <c r="F432"/>
  <c r="G432"/>
  <c r="E433" l="1"/>
  <c r="G433"/>
  <c r="D433"/>
  <c r="C433"/>
  <c r="B433"/>
  <c r="L433" s="1"/>
  <c r="F433"/>
  <c r="E434" l="1"/>
  <c r="B434"/>
  <c r="L434" s="1"/>
  <c r="C434"/>
  <c r="G434"/>
  <c r="F434"/>
  <c r="D434"/>
  <c r="F435" l="1"/>
  <c r="E435"/>
  <c r="C435"/>
  <c r="P435" s="1"/>
  <c r="D435"/>
  <c r="G435"/>
  <c r="B435"/>
  <c r="L435" s="1"/>
  <c r="C436" l="1"/>
  <c r="P436" s="1"/>
  <c r="B436"/>
  <c r="L436" s="1"/>
  <c r="E436"/>
  <c r="F436"/>
  <c r="D436"/>
  <c r="G436"/>
  <c r="F437" l="1"/>
  <c r="B437"/>
  <c r="L437" s="1"/>
  <c r="E437"/>
  <c r="G437"/>
  <c r="D437"/>
  <c r="C437"/>
  <c r="P437" s="1"/>
  <c r="C438" l="1"/>
  <c r="F438"/>
  <c r="D438"/>
  <c r="B438"/>
  <c r="L438" s="1"/>
  <c r="E438"/>
  <c r="G438"/>
  <c r="G439" l="1"/>
  <c r="F439"/>
  <c r="D439"/>
  <c r="E439"/>
  <c r="B439"/>
  <c r="L439" s="1"/>
  <c r="C439"/>
  <c r="E440" l="1"/>
  <c r="D440"/>
  <c r="C440"/>
  <c r="B440"/>
  <c r="L440" s="1"/>
  <c r="G440"/>
  <c r="F440"/>
  <c r="C441" l="1"/>
  <c r="D441"/>
  <c r="B441"/>
  <c r="L441" s="1"/>
  <c r="F441"/>
  <c r="G441"/>
  <c r="E441"/>
  <c r="E442" l="1"/>
  <c r="B442"/>
  <c r="L442" s="1"/>
  <c r="F442"/>
  <c r="D442"/>
  <c r="G442"/>
  <c r="C442"/>
  <c r="P442" s="1"/>
  <c r="F443" l="1"/>
  <c r="D443"/>
  <c r="B443"/>
  <c r="L443" s="1"/>
  <c r="C443"/>
  <c r="P443" s="1"/>
  <c r="E443"/>
  <c r="G443"/>
  <c r="D444" l="1"/>
  <c r="F444"/>
  <c r="G444"/>
  <c r="C444"/>
  <c r="P444" s="1"/>
  <c r="E444"/>
  <c r="B444"/>
  <c r="L444" s="1"/>
  <c r="B445" l="1"/>
  <c r="L445" s="1"/>
  <c r="F445"/>
  <c r="C445"/>
  <c r="D445"/>
  <c r="G445"/>
  <c r="E445"/>
  <c r="G446" l="1"/>
  <c r="E446"/>
  <c r="F446"/>
  <c r="C446"/>
  <c r="B446"/>
  <c r="L446" s="1"/>
  <c r="D446"/>
  <c r="D447" l="1"/>
  <c r="B447"/>
  <c r="L447" s="1"/>
  <c r="E447"/>
  <c r="F447"/>
  <c r="G447"/>
  <c r="C447"/>
  <c r="D448" l="1"/>
  <c r="F448"/>
  <c r="C448"/>
  <c r="G448"/>
  <c r="E448"/>
  <c r="B448"/>
  <c r="L448" s="1"/>
  <c r="E449" l="1"/>
  <c r="C449"/>
  <c r="P449" s="1"/>
  <c r="G449"/>
  <c r="F449"/>
  <c r="D449"/>
  <c r="B449"/>
  <c r="L449" s="1"/>
  <c r="F450" l="1"/>
  <c r="B450"/>
  <c r="L450" s="1"/>
  <c r="D450"/>
  <c r="E450"/>
  <c r="G450"/>
  <c r="C450"/>
  <c r="P450" s="1"/>
  <c r="E451" l="1"/>
  <c r="D451"/>
  <c r="C451"/>
  <c r="P451" s="1"/>
  <c r="B451"/>
  <c r="L451" s="1"/>
  <c r="F451"/>
  <c r="G451"/>
  <c r="D452" l="1"/>
  <c r="B452"/>
  <c r="L452" s="1"/>
  <c r="C452"/>
  <c r="F452"/>
  <c r="G452"/>
  <c r="E452"/>
  <c r="E453" l="1"/>
  <c r="D453"/>
  <c r="G453"/>
  <c r="C453"/>
  <c r="B453"/>
  <c r="L453" s="1"/>
  <c r="F453"/>
  <c r="G454" l="1"/>
  <c r="B454"/>
  <c r="L454" s="1"/>
  <c r="E454"/>
  <c r="C454"/>
  <c r="D454"/>
  <c r="F454"/>
  <c r="C455" l="1"/>
  <c r="D455"/>
  <c r="E455"/>
  <c r="F455"/>
  <c r="B455"/>
  <c r="L455" s="1"/>
  <c r="G455"/>
  <c r="E456" l="1"/>
  <c r="G456"/>
  <c r="B456"/>
  <c r="L456" s="1"/>
  <c r="C456"/>
  <c r="P456" s="1"/>
  <c r="D456"/>
  <c r="F456"/>
  <c r="C457" l="1"/>
  <c r="P457" s="1"/>
  <c r="D457"/>
  <c r="G457"/>
  <c r="B457"/>
  <c r="L457" s="1"/>
  <c r="E457"/>
  <c r="F457"/>
  <c r="C458" l="1"/>
  <c r="P458" s="1"/>
  <c r="G458"/>
  <c r="D458"/>
  <c r="E458"/>
  <c r="F458"/>
  <c r="B458"/>
  <c r="L458" s="1"/>
  <c r="F459" l="1"/>
  <c r="D459"/>
  <c r="E459"/>
  <c r="B459"/>
  <c r="L459" s="1"/>
  <c r="G459"/>
  <c r="C459"/>
  <c r="E460" l="1"/>
  <c r="B460"/>
  <c r="L460" s="1"/>
  <c r="F460"/>
  <c r="D460"/>
  <c r="C460"/>
  <c r="G460"/>
  <c r="B461" l="1"/>
  <c r="L461" s="1"/>
  <c r="F461"/>
  <c r="C461"/>
  <c r="D461"/>
  <c r="G461"/>
  <c r="E461"/>
  <c r="E462" l="1"/>
  <c r="D462"/>
  <c r="B462"/>
  <c r="L462" s="1"/>
  <c r="C462"/>
  <c r="G462"/>
  <c r="F462"/>
  <c r="C463" l="1"/>
  <c r="P463" s="1"/>
  <c r="G463"/>
  <c r="D463"/>
  <c r="E463"/>
  <c r="B463"/>
  <c r="L463" s="1"/>
  <c r="F463"/>
  <c r="E464" l="1"/>
  <c r="B464"/>
  <c r="L464" s="1"/>
  <c r="D464"/>
  <c r="C464"/>
  <c r="P464" s="1"/>
  <c r="F464"/>
  <c r="G464"/>
  <c r="E465" l="1"/>
  <c r="G465"/>
  <c r="B465"/>
  <c r="L465" s="1"/>
  <c r="C465"/>
  <c r="P465" s="1"/>
  <c r="D465"/>
  <c r="F465"/>
  <c r="D466" l="1"/>
  <c r="E466"/>
  <c r="B466"/>
  <c r="L466" s="1"/>
  <c r="F466"/>
  <c r="C466"/>
  <c r="G466"/>
  <c r="E467" l="1"/>
  <c r="B467"/>
  <c r="L467" s="1"/>
  <c r="F467"/>
  <c r="C467"/>
  <c r="G467"/>
  <c r="D467"/>
  <c r="E468" l="1"/>
  <c r="B468"/>
  <c r="L468" s="1"/>
  <c r="F468"/>
  <c r="D468"/>
  <c r="G468"/>
  <c r="C468"/>
  <c r="D469" l="1"/>
  <c r="C469"/>
  <c r="E469"/>
  <c r="B469"/>
  <c r="L469" s="1"/>
  <c r="G469"/>
  <c r="F469"/>
  <c r="F470" l="1"/>
  <c r="B470"/>
  <c r="L470" s="1"/>
  <c r="E470"/>
  <c r="C470"/>
  <c r="P470" s="1"/>
  <c r="D470"/>
  <c r="G470"/>
  <c r="B471" l="1"/>
  <c r="L471" s="1"/>
  <c r="E471"/>
  <c r="G471"/>
  <c r="F471"/>
  <c r="C471"/>
  <c r="P471" s="1"/>
  <c r="D471"/>
  <c r="D472" l="1"/>
  <c r="G472"/>
  <c r="E472"/>
  <c r="C472"/>
  <c r="P472" s="1"/>
  <c r="B472"/>
  <c r="L472" s="1"/>
  <c r="F472"/>
  <c r="C473" l="1"/>
  <c r="F473"/>
  <c r="D473"/>
  <c r="E473"/>
  <c r="B473"/>
  <c r="L473" s="1"/>
  <c r="G473"/>
  <c r="G474" l="1"/>
  <c r="B474"/>
  <c r="L474" s="1"/>
  <c r="D474"/>
  <c r="C474"/>
  <c r="F474"/>
  <c r="E474"/>
  <c r="B475" l="1"/>
  <c r="L475" s="1"/>
  <c r="G475"/>
  <c r="D475"/>
  <c r="F475"/>
  <c r="C475"/>
  <c r="E475"/>
  <c r="D476" l="1"/>
  <c r="B476"/>
  <c r="L476" s="1"/>
  <c r="E476"/>
  <c r="F476"/>
  <c r="C476"/>
  <c r="G476"/>
  <c r="B477" l="1"/>
  <c r="L477" s="1"/>
  <c r="E477"/>
  <c r="F477"/>
  <c r="D477"/>
  <c r="G477"/>
  <c r="C477"/>
  <c r="P477" s="1"/>
  <c r="F478" l="1"/>
  <c r="E478"/>
  <c r="D478"/>
  <c r="C478"/>
  <c r="P478" s="1"/>
  <c r="G478"/>
  <c r="B478"/>
  <c r="L478" s="1"/>
  <c r="B479" l="1"/>
  <c r="L479" s="1"/>
  <c r="F479"/>
  <c r="E479"/>
  <c r="G479"/>
  <c r="C479"/>
  <c r="P479" s="1"/>
  <c r="D479"/>
  <c r="B480" l="1"/>
  <c r="L480" s="1"/>
  <c r="F480"/>
  <c r="G480"/>
  <c r="D480"/>
  <c r="C480"/>
  <c r="E480"/>
  <c r="B481" l="1"/>
  <c r="L481" s="1"/>
  <c r="E481"/>
  <c r="F481"/>
  <c r="D481"/>
  <c r="G481"/>
  <c r="C481"/>
  <c r="E482" l="1"/>
  <c r="D482"/>
  <c r="C482"/>
  <c r="G482"/>
  <c r="B482"/>
  <c r="L482" s="1"/>
  <c r="F482"/>
  <c r="C483" l="1"/>
  <c r="F483"/>
  <c r="D483"/>
  <c r="B483"/>
  <c r="L483" s="1"/>
  <c r="E483"/>
  <c r="G483"/>
  <c r="G484" l="1"/>
  <c r="E484"/>
  <c r="B484"/>
  <c r="L484" s="1"/>
  <c r="C484"/>
  <c r="P484" s="1"/>
  <c r="F484"/>
  <c r="D484"/>
  <c r="D485" l="1"/>
  <c r="B485"/>
  <c r="L485" s="1"/>
  <c r="G485"/>
  <c r="E485"/>
  <c r="F485"/>
  <c r="C485"/>
  <c r="P485" s="1"/>
  <c r="E486" l="1"/>
  <c r="D486"/>
  <c r="F486"/>
  <c r="B486"/>
  <c r="L486" s="1"/>
  <c r="G486"/>
  <c r="C486"/>
  <c r="P486" s="1"/>
  <c r="G487" l="1"/>
  <c r="B487"/>
  <c r="L487" s="1"/>
  <c r="E487"/>
  <c r="D487"/>
  <c r="C487"/>
  <c r="F487"/>
  <c r="C488" l="1"/>
  <c r="B488"/>
  <c r="L488" s="1"/>
  <c r="E488"/>
  <c r="G488"/>
  <c r="F488"/>
  <c r="D488"/>
  <c r="D489" l="1"/>
  <c r="B489"/>
  <c r="L489" s="1"/>
  <c r="G489"/>
  <c r="E489"/>
  <c r="C489"/>
  <c r="F489"/>
  <c r="B490" l="1"/>
  <c r="L490" s="1"/>
  <c r="G490"/>
  <c r="F490"/>
  <c r="E490"/>
  <c r="C490"/>
  <c r="D490"/>
  <c r="C491" l="1"/>
  <c r="P491" s="1"/>
  <c r="E491"/>
  <c r="D491"/>
  <c r="B491"/>
  <c r="L491" s="1"/>
  <c r="G491"/>
  <c r="F491"/>
  <c r="B492" l="1"/>
  <c r="L492" s="1"/>
  <c r="D492"/>
  <c r="E492"/>
  <c r="C492"/>
  <c r="P492" s="1"/>
  <c r="G492"/>
  <c r="F492"/>
  <c r="E493" l="1"/>
  <c r="D493"/>
  <c r="C493"/>
  <c r="P493" s="1"/>
  <c r="F493"/>
  <c r="B493"/>
  <c r="L493" s="1"/>
  <c r="G493"/>
  <c r="B494" l="1"/>
  <c r="L494" s="1"/>
  <c r="C494"/>
  <c r="G494"/>
  <c r="D494"/>
  <c r="F494"/>
  <c r="E494"/>
  <c r="F495" l="1"/>
  <c r="C495"/>
  <c r="D495"/>
  <c r="G495"/>
  <c r="B495"/>
  <c r="L495" s="1"/>
  <c r="E495"/>
  <c r="C496" l="1"/>
  <c r="G496"/>
  <c r="B496"/>
  <c r="L496" s="1"/>
  <c r="D496"/>
  <c r="F496"/>
  <c r="E496"/>
  <c r="F497" l="1"/>
  <c r="C497"/>
  <c r="G497"/>
  <c r="E497"/>
  <c r="B497"/>
  <c r="L497" s="1"/>
  <c r="D497"/>
  <c r="E498" l="1"/>
  <c r="F498"/>
  <c r="B498"/>
  <c r="L498" s="1"/>
  <c r="D498"/>
  <c r="C498"/>
  <c r="P498" s="1"/>
  <c r="G498"/>
  <c r="G499" l="1"/>
  <c r="F499"/>
  <c r="C499"/>
  <c r="P499" s="1"/>
  <c r="E499"/>
  <c r="B499"/>
  <c r="L499" s="1"/>
  <c r="D499"/>
  <c r="E500" l="1"/>
  <c r="C500"/>
  <c r="P500" s="1"/>
  <c r="F500"/>
  <c r="D500"/>
  <c r="B500"/>
  <c r="L500" s="1"/>
  <c r="G500"/>
  <c r="F501" l="1"/>
  <c r="B501"/>
  <c r="L501" s="1"/>
  <c r="E501"/>
  <c r="D501"/>
  <c r="G501"/>
  <c r="C501"/>
  <c r="B502" l="1"/>
  <c r="L502" s="1"/>
  <c r="G502"/>
  <c r="D502"/>
  <c r="F502"/>
  <c r="E502"/>
  <c r="C502"/>
  <c r="F503" l="1"/>
  <c r="G503"/>
  <c r="B503"/>
  <c r="L503" s="1"/>
  <c r="E503"/>
  <c r="D503"/>
  <c r="C503"/>
  <c r="D504" l="1"/>
  <c r="C504"/>
  <c r="E504"/>
  <c r="B504"/>
  <c r="L504" s="1"/>
  <c r="G504"/>
  <c r="F504"/>
  <c r="G505" l="1"/>
  <c r="E505"/>
  <c r="B505"/>
  <c r="L505" s="1"/>
  <c r="D505"/>
  <c r="C505"/>
  <c r="P505" s="1"/>
  <c r="F505"/>
  <c r="G506" l="1"/>
  <c r="F506"/>
  <c r="B506"/>
  <c r="L506" s="1"/>
  <c r="E506"/>
  <c r="D506"/>
  <c r="C506"/>
  <c r="P506" s="1"/>
  <c r="G507" l="1"/>
  <c r="E507"/>
  <c r="B507"/>
  <c r="L507" s="1"/>
  <c r="F507"/>
  <c r="C507"/>
  <c r="P507" s="1"/>
  <c r="D507"/>
  <c r="G508" l="1"/>
  <c r="B508"/>
  <c r="L508" s="1"/>
  <c r="F508"/>
  <c r="E508"/>
  <c r="D508"/>
  <c r="C508"/>
  <c r="F509" l="1"/>
  <c r="E509"/>
  <c r="G509"/>
  <c r="B509"/>
  <c r="L509" s="1"/>
  <c r="D509"/>
  <c r="C509"/>
  <c r="F510" l="1"/>
  <c r="B510"/>
  <c r="L510" s="1"/>
  <c r="D510"/>
  <c r="G510"/>
  <c r="C510"/>
  <c r="E510"/>
  <c r="F511" l="1"/>
  <c r="B511"/>
  <c r="L511" s="1"/>
  <c r="G511"/>
  <c r="E511"/>
  <c r="C511"/>
  <c r="D511"/>
  <c r="F512" l="1"/>
  <c r="B512"/>
  <c r="L512" s="1"/>
  <c r="C512"/>
  <c r="P512" s="1"/>
  <c r="G512"/>
  <c r="D512"/>
  <c r="E512"/>
  <c r="F513" l="1"/>
  <c r="E513"/>
  <c r="D513"/>
  <c r="G513"/>
  <c r="B513"/>
  <c r="L513" s="1"/>
  <c r="C513"/>
  <c r="P513" s="1"/>
  <c r="B514" l="1"/>
  <c r="L514" s="1"/>
  <c r="C514"/>
  <c r="P514" s="1"/>
  <c r="G514"/>
  <c r="D514"/>
  <c r="F514"/>
  <c r="E514"/>
  <c r="D515" l="1"/>
  <c r="B515"/>
  <c r="L515" s="1"/>
  <c r="E515"/>
  <c r="G515"/>
  <c r="F515"/>
  <c r="C515"/>
  <c r="E516" l="1"/>
  <c r="F516"/>
  <c r="C516"/>
  <c r="G516"/>
  <c r="B516"/>
  <c r="L516" s="1"/>
  <c r="D516"/>
  <c r="E517" l="1"/>
  <c r="B517"/>
  <c r="L517" s="1"/>
  <c r="D517"/>
  <c r="G517"/>
  <c r="C517"/>
  <c r="F517"/>
  <c r="F518" l="1"/>
  <c r="B518"/>
  <c r="L518" s="1"/>
  <c r="D518"/>
  <c r="G518"/>
  <c r="E518"/>
  <c r="C518"/>
  <c r="D519" l="1"/>
  <c r="E519"/>
  <c r="B519"/>
  <c r="L519" s="1"/>
  <c r="C519"/>
  <c r="P519" s="1"/>
  <c r="G519"/>
  <c r="F519"/>
  <c r="C520" l="1"/>
  <c r="P520" s="1"/>
  <c r="D520"/>
  <c r="G520"/>
  <c r="F520"/>
  <c r="E520"/>
  <c r="B520"/>
  <c r="L520" s="1"/>
  <c r="B521" l="1"/>
  <c r="L521" s="1"/>
  <c r="C521"/>
  <c r="P521" s="1"/>
  <c r="D521"/>
  <c r="G521"/>
  <c r="E521"/>
  <c r="F521"/>
  <c r="G522" l="1"/>
  <c r="C522"/>
  <c r="F522"/>
  <c r="D522"/>
  <c r="B522"/>
  <c r="L522" s="1"/>
  <c r="E522"/>
  <c r="C523" l="1"/>
  <c r="F523"/>
  <c r="B523"/>
  <c r="L523" s="1"/>
  <c r="G523"/>
  <c r="D523"/>
  <c r="E523"/>
  <c r="C524" l="1"/>
  <c r="D524"/>
  <c r="B524"/>
  <c r="L524" s="1"/>
  <c r="E524"/>
  <c r="F524"/>
  <c r="G524"/>
  <c r="B525" l="1"/>
  <c r="L525" s="1"/>
  <c r="E525"/>
  <c r="F525"/>
  <c r="G525"/>
  <c r="D525"/>
  <c r="C525"/>
  <c r="C526" l="1"/>
  <c r="P526" s="1"/>
  <c r="B526"/>
  <c r="L526" s="1"/>
  <c r="G526"/>
  <c r="E526"/>
  <c r="F526"/>
  <c r="D526"/>
  <c r="D527" l="1"/>
  <c r="E527"/>
  <c r="F527"/>
  <c r="B527"/>
  <c r="L527" s="1"/>
  <c r="G527"/>
  <c r="C527"/>
  <c r="P527" s="1"/>
  <c r="C528" l="1"/>
  <c r="P528" s="1"/>
  <c r="F528"/>
  <c r="G528"/>
  <c r="D528"/>
  <c r="B528"/>
  <c r="L528" s="1"/>
  <c r="E528"/>
  <c r="D529" l="1"/>
  <c r="E529"/>
  <c r="B529"/>
  <c r="L529" s="1"/>
  <c r="C529"/>
  <c r="F529"/>
  <c r="G529"/>
  <c r="C530" l="1"/>
  <c r="B530"/>
  <c r="L530" s="1"/>
  <c r="E530"/>
  <c r="F530"/>
  <c r="D530"/>
  <c r="G530"/>
  <c r="F531" l="1"/>
  <c r="C531"/>
  <c r="G531"/>
  <c r="D531"/>
  <c r="E531"/>
  <c r="B531"/>
  <c r="L531" s="1"/>
  <c r="C532" l="1"/>
  <c r="E532"/>
  <c r="G532"/>
  <c r="B532"/>
  <c r="L532" s="1"/>
  <c r="F532"/>
  <c r="D532"/>
  <c r="B533" l="1"/>
  <c r="L533" s="1"/>
  <c r="D533"/>
  <c r="G533"/>
  <c r="F533"/>
  <c r="E533"/>
  <c r="C533"/>
  <c r="P533" s="1"/>
  <c r="E534" l="1"/>
  <c r="D534"/>
  <c r="B534"/>
  <c r="L534" s="1"/>
  <c r="F534"/>
  <c r="C534"/>
  <c r="P534" s="1"/>
  <c r="G534"/>
  <c r="B535" l="1"/>
  <c r="L535" s="1"/>
  <c r="F535"/>
  <c r="E535"/>
  <c r="G535"/>
  <c r="C535"/>
  <c r="P535" s="1"/>
  <c r="D535"/>
  <c r="D536" l="1"/>
  <c r="F536"/>
  <c r="G536"/>
  <c r="C536"/>
  <c r="E536"/>
  <c r="B536"/>
  <c r="L536" s="1"/>
  <c r="D537" l="1"/>
  <c r="F537"/>
  <c r="G537"/>
  <c r="B537"/>
  <c r="L537" s="1"/>
  <c r="C537"/>
  <c r="E537"/>
  <c r="G538" l="1"/>
  <c r="D538"/>
  <c r="E538"/>
  <c r="B538"/>
  <c r="L538" s="1"/>
  <c r="F538"/>
  <c r="C538"/>
  <c r="B539" l="1"/>
  <c r="L539" s="1"/>
  <c r="E539"/>
  <c r="C539"/>
  <c r="F539"/>
  <c r="D539"/>
  <c r="G539"/>
  <c r="E540" l="1"/>
  <c r="B540"/>
  <c r="L540" s="1"/>
  <c r="F540"/>
  <c r="G540"/>
  <c r="D540"/>
  <c r="C540"/>
  <c r="P540" s="1"/>
  <c r="G541" l="1"/>
  <c r="E541"/>
  <c r="C541"/>
  <c r="P541" s="1"/>
  <c r="D541"/>
  <c r="B541"/>
  <c r="L541" s="1"/>
  <c r="F541"/>
  <c r="B542" l="1"/>
  <c r="L542" s="1"/>
  <c r="F542"/>
  <c r="C542"/>
  <c r="P542" s="1"/>
  <c r="G542"/>
  <c r="D542"/>
  <c r="E542"/>
  <c r="G543" l="1"/>
  <c r="D543"/>
  <c r="C543"/>
  <c r="E543"/>
  <c r="B543"/>
  <c r="L543" s="1"/>
  <c r="F543"/>
  <c r="B544" l="1"/>
  <c r="L544" s="1"/>
  <c r="C544"/>
  <c r="F544"/>
  <c r="E544"/>
  <c r="G544"/>
  <c r="D544"/>
  <c r="F545" l="1"/>
  <c r="D545"/>
  <c r="E545"/>
  <c r="B545"/>
  <c r="L545" s="1"/>
  <c r="C545"/>
  <c r="G545"/>
  <c r="F546" l="1"/>
  <c r="E546"/>
  <c r="G546"/>
  <c r="C546"/>
  <c r="B546"/>
  <c r="L546" s="1"/>
  <c r="D546"/>
  <c r="E547" l="1"/>
  <c r="B547"/>
  <c r="L547" s="1"/>
  <c r="C547"/>
  <c r="P547" s="1"/>
  <c r="G547"/>
  <c r="F547"/>
  <c r="D547"/>
  <c r="E548" l="1"/>
  <c r="B548"/>
  <c r="L548" s="1"/>
  <c r="F548"/>
  <c r="G548"/>
  <c r="C548"/>
  <c r="P548" s="1"/>
  <c r="D548"/>
  <c r="E549" l="1"/>
  <c r="D549"/>
  <c r="F549"/>
  <c r="B549"/>
  <c r="L549" s="1"/>
  <c r="G549"/>
  <c r="C549"/>
  <c r="P549" s="1"/>
  <c r="C550" l="1"/>
  <c r="E550"/>
  <c r="D550"/>
  <c r="G550"/>
  <c r="B550"/>
  <c r="L550" s="1"/>
  <c r="F550"/>
  <c r="C551" l="1"/>
  <c r="F551"/>
  <c r="B551"/>
  <c r="L551" s="1"/>
  <c r="G551"/>
  <c r="E551"/>
  <c r="D551"/>
  <c r="G552" l="1"/>
  <c r="E552"/>
  <c r="D552"/>
  <c r="C552"/>
  <c r="F552"/>
  <c r="B552"/>
  <c r="L552" s="1"/>
  <c r="G553" l="1"/>
  <c r="B553"/>
  <c r="L553" s="1"/>
  <c r="D553"/>
  <c r="E553"/>
  <c r="F553"/>
  <c r="C553"/>
  <c r="F554" l="1"/>
  <c r="B554"/>
  <c r="L554" s="1"/>
  <c r="G554"/>
  <c r="C554"/>
  <c r="P554" s="1"/>
  <c r="D554"/>
  <c r="E554"/>
  <c r="D555" l="1"/>
  <c r="C555"/>
  <c r="P555" s="1"/>
  <c r="G555"/>
  <c r="F555"/>
  <c r="E555"/>
  <c r="B555"/>
  <c r="L555" s="1"/>
  <c r="C556" l="1"/>
  <c r="P556" s="1"/>
  <c r="E556"/>
  <c r="D556"/>
  <c r="F556"/>
  <c r="B556"/>
  <c r="L556" s="1"/>
  <c r="G556"/>
  <c r="E557" l="1"/>
  <c r="F557"/>
  <c r="D557"/>
  <c r="C557"/>
  <c r="B557"/>
  <c r="L557" s="1"/>
  <c r="G557"/>
  <c r="G558" l="1"/>
  <c r="F558"/>
  <c r="E558"/>
  <c r="D558"/>
  <c r="B558"/>
  <c r="L558" s="1"/>
  <c r="C558"/>
  <c r="E559" l="1"/>
  <c r="B559"/>
  <c r="L559" s="1"/>
  <c r="D559"/>
  <c r="F559"/>
  <c r="C559"/>
  <c r="G559"/>
  <c r="F560" l="1"/>
  <c r="C560"/>
  <c r="G560"/>
  <c r="D560"/>
  <c r="E560"/>
  <c r="B560"/>
  <c r="L560" s="1"/>
  <c r="F561" l="1"/>
  <c r="E561"/>
  <c r="C561"/>
  <c r="P561" s="1"/>
  <c r="G561"/>
  <c r="B561"/>
  <c r="L561" s="1"/>
  <c r="D561"/>
  <c r="G562" l="1"/>
  <c r="E562"/>
  <c r="C562"/>
  <c r="P562" s="1"/>
  <c r="F562"/>
  <c r="D562"/>
  <c r="B562"/>
  <c r="L562" s="1"/>
  <c r="C563" l="1"/>
  <c r="P563" s="1"/>
  <c r="D563"/>
  <c r="F563"/>
  <c r="G563"/>
  <c r="E563"/>
  <c r="B563"/>
  <c r="L563" s="1"/>
  <c r="F564" l="1"/>
  <c r="E564"/>
  <c r="C564"/>
  <c r="B564"/>
  <c r="L564" s="1"/>
  <c r="D564"/>
  <c r="G564"/>
  <c r="E565" l="1"/>
  <c r="B565"/>
  <c r="L565" s="1"/>
  <c r="G565"/>
  <c r="F565"/>
  <c r="C565"/>
  <c r="D565"/>
  <c r="D566" l="1"/>
  <c r="F566"/>
  <c r="B566"/>
  <c r="L566" s="1"/>
  <c r="C566"/>
  <c r="E566"/>
  <c r="G566"/>
  <c r="F567" l="1"/>
  <c r="C567"/>
  <c r="D567"/>
  <c r="B567"/>
  <c r="L567" s="1"/>
  <c r="E567"/>
  <c r="G567"/>
  <c r="G568" l="1"/>
  <c r="B568"/>
  <c r="L568" s="1"/>
  <c r="C568"/>
  <c r="P568" s="1"/>
  <c r="D568"/>
  <c r="E568"/>
  <c r="F568"/>
  <c r="E569" l="1"/>
  <c r="D569"/>
  <c r="C569"/>
  <c r="P569" s="1"/>
  <c r="F569"/>
  <c r="G569"/>
  <c r="B569"/>
  <c r="L569" s="1"/>
  <c r="B570" l="1"/>
  <c r="L570" s="1"/>
  <c r="D570"/>
  <c r="C570"/>
  <c r="P570" s="1"/>
  <c r="E570"/>
  <c r="F570"/>
  <c r="G570"/>
  <c r="G571" l="1"/>
  <c r="F571"/>
  <c r="B571"/>
  <c r="L571" s="1"/>
  <c r="D571"/>
  <c r="C571"/>
  <c r="E571"/>
  <c r="F572" l="1"/>
  <c r="D572"/>
  <c r="C572"/>
  <c r="E572"/>
  <c r="G572"/>
  <c r="B572"/>
  <c r="L572" s="1"/>
  <c r="D573" l="1"/>
  <c r="E573"/>
  <c r="B573"/>
  <c r="L573" s="1"/>
  <c r="C573"/>
  <c r="F573"/>
  <c r="G573"/>
  <c r="F574" l="1"/>
  <c r="D574"/>
  <c r="G574"/>
  <c r="E574"/>
  <c r="B574"/>
  <c r="L574" s="1"/>
  <c r="C574"/>
  <c r="D575" l="1"/>
  <c r="E575"/>
  <c r="B575"/>
  <c r="L575" s="1"/>
  <c r="C575"/>
  <c r="P575" s="1"/>
  <c r="F575"/>
  <c r="G575"/>
  <c r="D576" l="1"/>
  <c r="E576"/>
  <c r="C576"/>
  <c r="P576" s="1"/>
  <c r="B576"/>
  <c r="L576" s="1"/>
  <c r="G576"/>
  <c r="F576"/>
  <c r="G577" l="1"/>
  <c r="E577"/>
  <c r="D577"/>
  <c r="B577"/>
  <c r="L577" s="1"/>
  <c r="C577"/>
  <c r="P577" s="1"/>
  <c r="F577"/>
  <c r="F578" l="1"/>
  <c r="G578"/>
  <c r="D578"/>
  <c r="E578"/>
  <c r="B578"/>
  <c r="L578" s="1"/>
  <c r="C578"/>
  <c r="C579" l="1"/>
  <c r="G579"/>
  <c r="E579"/>
  <c r="F579"/>
  <c r="B579"/>
  <c r="L579" s="1"/>
  <c r="D579"/>
  <c r="F580" l="1"/>
  <c r="B580"/>
  <c r="L580" s="1"/>
  <c r="G580"/>
  <c r="E580"/>
  <c r="D580"/>
  <c r="C580"/>
  <c r="F581" l="1"/>
  <c r="B581"/>
  <c r="L581" s="1"/>
  <c r="E581"/>
  <c r="G581"/>
  <c r="D581"/>
  <c r="C581"/>
  <c r="C582" l="1"/>
  <c r="P582" s="1"/>
  <c r="E582"/>
  <c r="F582"/>
  <c r="D582"/>
  <c r="B582"/>
  <c r="L582" s="1"/>
  <c r="G582"/>
  <c r="F583" l="1"/>
  <c r="C583"/>
  <c r="P583" s="1"/>
  <c r="B583"/>
  <c r="L583" s="1"/>
  <c r="D583"/>
  <c r="G583"/>
  <c r="E583"/>
  <c r="E584" l="1"/>
  <c r="B584"/>
  <c r="L584" s="1"/>
  <c r="F584"/>
  <c r="G584"/>
  <c r="C584"/>
  <c r="P584" s="1"/>
  <c r="D584"/>
  <c r="C585" l="1"/>
  <c r="F585"/>
  <c r="E585"/>
  <c r="G585"/>
  <c r="D585"/>
  <c r="B585"/>
  <c r="L585" s="1"/>
  <c r="F586" l="1"/>
  <c r="D586"/>
  <c r="G586"/>
  <c r="B586"/>
  <c r="L586" s="1"/>
  <c r="C586"/>
  <c r="E586"/>
  <c r="C587" l="1"/>
  <c r="B587"/>
  <c r="L587" s="1"/>
  <c r="F587"/>
  <c r="D587"/>
  <c r="G587"/>
  <c r="E587"/>
  <c r="C588" l="1"/>
  <c r="E588"/>
  <c r="B588"/>
  <c r="L588" s="1"/>
  <c r="D588"/>
  <c r="G588"/>
  <c r="F588"/>
  <c r="D589" l="1"/>
  <c r="G589"/>
  <c r="C589"/>
  <c r="P589" s="1"/>
  <c r="F589"/>
  <c r="E589"/>
  <c r="B589"/>
  <c r="L589" s="1"/>
  <c r="D590" l="1"/>
  <c r="F590"/>
  <c r="E590"/>
  <c r="C590"/>
  <c r="P590" s="1"/>
  <c r="B590"/>
  <c r="L590" s="1"/>
  <c r="G590"/>
  <c r="E591" l="1"/>
  <c r="B591"/>
  <c r="L591" s="1"/>
  <c r="D591"/>
  <c r="G591"/>
  <c r="F591"/>
  <c r="C591"/>
  <c r="P591" s="1"/>
  <c r="G592" l="1"/>
  <c r="C592"/>
  <c r="B592"/>
  <c r="L592" s="1"/>
  <c r="F592"/>
  <c r="D592"/>
  <c r="E592"/>
  <c r="E593" l="1"/>
  <c r="D593"/>
  <c r="G593"/>
  <c r="C593"/>
  <c r="F593"/>
  <c r="B593"/>
  <c r="L593" s="1"/>
  <c r="F594" l="1"/>
  <c r="C594"/>
  <c r="D594"/>
  <c r="E594"/>
  <c r="B594"/>
  <c r="L594" s="1"/>
  <c r="G594"/>
  <c r="B595" l="1"/>
  <c r="L595" s="1"/>
  <c r="E595"/>
  <c r="C595"/>
  <c r="D595"/>
  <c r="F595"/>
  <c r="G595"/>
  <c r="E596" l="1"/>
  <c r="C596"/>
  <c r="P596" s="1"/>
  <c r="G596"/>
  <c r="D596"/>
  <c r="F596"/>
  <c r="B596"/>
  <c r="L596" s="1"/>
  <c r="C597" l="1"/>
  <c r="P597" s="1"/>
  <c r="G597"/>
  <c r="B597"/>
  <c r="L597" s="1"/>
  <c r="D597"/>
  <c r="F597"/>
  <c r="E597"/>
  <c r="G598" l="1"/>
  <c r="F598"/>
  <c r="D598"/>
  <c r="C598"/>
  <c r="P598" s="1"/>
  <c r="B598"/>
  <c r="L598" s="1"/>
  <c r="E598"/>
  <c r="D599" l="1"/>
  <c r="G599"/>
  <c r="B599"/>
  <c r="L599" s="1"/>
  <c r="C599"/>
  <c r="E599"/>
  <c r="F599"/>
  <c r="C600" l="1"/>
  <c r="E600"/>
  <c r="B600"/>
  <c r="L600" s="1"/>
  <c r="G600"/>
  <c r="D600"/>
  <c r="F600"/>
  <c r="B601" l="1"/>
  <c r="L601" s="1"/>
  <c r="D601"/>
  <c r="G601"/>
  <c r="E601"/>
  <c r="F601"/>
  <c r="C601"/>
  <c r="D602" l="1"/>
  <c r="F602"/>
  <c r="B602"/>
  <c r="L602" s="1"/>
  <c r="C602"/>
  <c r="E602"/>
  <c r="G602"/>
  <c r="F603" l="1"/>
  <c r="B603"/>
  <c r="L603" s="1"/>
  <c r="C603"/>
  <c r="P603" s="1"/>
  <c r="D603"/>
  <c r="G603"/>
  <c r="E603"/>
  <c r="G604" l="1"/>
  <c r="E604"/>
  <c r="C604"/>
  <c r="P604" s="1"/>
  <c r="D604"/>
  <c r="B604"/>
  <c r="L604" s="1"/>
  <c r="F604"/>
  <c r="C605" l="1"/>
  <c r="P605" s="1"/>
  <c r="D605"/>
  <c r="F605"/>
  <c r="B605"/>
  <c r="L605" s="1"/>
  <c r="G605"/>
  <c r="E605"/>
  <c r="F606" l="1"/>
  <c r="E606"/>
  <c r="B606"/>
  <c r="L606" s="1"/>
  <c r="G606"/>
  <c r="D606"/>
  <c r="C606"/>
  <c r="B607" l="1"/>
  <c r="L607" s="1"/>
  <c r="F607"/>
  <c r="C607"/>
  <c r="G607"/>
  <c r="D607"/>
  <c r="E607"/>
  <c r="B608" l="1"/>
  <c r="L608" s="1"/>
  <c r="F608"/>
  <c r="C608"/>
  <c r="D608"/>
  <c r="G608"/>
  <c r="E608"/>
  <c r="B609" l="1"/>
  <c r="L609" s="1"/>
  <c r="F609"/>
  <c r="C609"/>
  <c r="G609"/>
  <c r="D609"/>
  <c r="E609"/>
  <c r="B610" l="1"/>
  <c r="L610" s="1"/>
  <c r="C610"/>
  <c r="P610" s="1"/>
  <c r="E610"/>
  <c r="G610"/>
  <c r="F610"/>
  <c r="D610"/>
  <c r="C611" l="1"/>
  <c r="P611" s="1"/>
  <c r="F611"/>
  <c r="B611"/>
  <c r="L611" s="1"/>
  <c r="E611"/>
  <c r="G611"/>
  <c r="D611"/>
  <c r="G612" l="1"/>
  <c r="E612"/>
  <c r="C612"/>
  <c r="P612" s="1"/>
  <c r="D612"/>
  <c r="F612"/>
  <c r="B612"/>
  <c r="L612" s="1"/>
  <c r="G613" l="1"/>
  <c r="C613"/>
  <c r="F613"/>
  <c r="B613"/>
  <c r="L613" s="1"/>
  <c r="D613"/>
  <c r="E613"/>
  <c r="B614" l="1"/>
  <c r="L614" s="1"/>
  <c r="C614"/>
  <c r="E614"/>
  <c r="F614"/>
  <c r="D614"/>
  <c r="G614"/>
  <c r="E615" l="1"/>
  <c r="G615"/>
  <c r="C615"/>
  <c r="B615"/>
  <c r="L615" s="1"/>
  <c r="D615"/>
  <c r="F615"/>
  <c r="D616" l="1"/>
  <c r="G616"/>
  <c r="B616"/>
  <c r="L616" s="1"/>
  <c r="E616"/>
  <c r="F616"/>
  <c r="C616"/>
  <c r="C617" l="1"/>
  <c r="P617" s="1"/>
  <c r="B617"/>
  <c r="L617" s="1"/>
  <c r="G617"/>
  <c r="E617"/>
  <c r="D617"/>
  <c r="F617"/>
  <c r="G618" l="1"/>
  <c r="D618"/>
  <c r="F618"/>
  <c r="E618"/>
  <c r="B618"/>
  <c r="L618" s="1"/>
  <c r="C618"/>
  <c r="P618" s="1"/>
  <c r="B619" l="1"/>
  <c r="L619" s="1"/>
  <c r="F619"/>
  <c r="D619"/>
  <c r="G619"/>
  <c r="C619"/>
  <c r="P619" s="1"/>
  <c r="E619"/>
  <c r="B620" l="1"/>
  <c r="L620" s="1"/>
  <c r="E620"/>
  <c r="F620"/>
  <c r="D620"/>
  <c r="G620"/>
  <c r="C620"/>
  <c r="G621" l="1"/>
  <c r="F621"/>
  <c r="C621"/>
  <c r="D621"/>
  <c r="B621"/>
  <c r="L621" s="1"/>
  <c r="E621"/>
  <c r="F622" l="1"/>
  <c r="G622"/>
  <c r="B622"/>
  <c r="L622" s="1"/>
  <c r="C622"/>
  <c r="D622"/>
  <c r="E622"/>
  <c r="D623" l="1"/>
  <c r="E623"/>
  <c r="F623"/>
  <c r="G623"/>
  <c r="B623"/>
  <c r="L623" s="1"/>
  <c r="C623"/>
  <c r="E624" l="1"/>
  <c r="F624"/>
  <c r="G624"/>
  <c r="B624"/>
  <c r="L624" s="1"/>
  <c r="C624"/>
  <c r="P624" s="1"/>
  <c r="D624"/>
  <c r="C625" l="1"/>
  <c r="P625" s="1"/>
  <c r="F625"/>
  <c r="D625"/>
  <c r="B625"/>
  <c r="L625" s="1"/>
  <c r="G625"/>
  <c r="E625"/>
  <c r="G626" l="1"/>
  <c r="B626"/>
  <c r="L626" s="1"/>
  <c r="D626"/>
  <c r="C626"/>
  <c r="P626" s="1"/>
  <c r="F626"/>
  <c r="E626"/>
  <c r="B627" l="1"/>
  <c r="L627" s="1"/>
  <c r="D627"/>
  <c r="F627"/>
  <c r="G627"/>
  <c r="C627"/>
  <c r="E627"/>
  <c r="E628" l="1"/>
  <c r="D628"/>
  <c r="C628"/>
  <c r="B628"/>
  <c r="L628" s="1"/>
  <c r="F628"/>
  <c r="G628"/>
  <c r="D629" l="1"/>
  <c r="E629"/>
  <c r="B629"/>
  <c r="L629" s="1"/>
  <c r="F629"/>
  <c r="G629"/>
  <c r="C629"/>
  <c r="E630" l="1"/>
  <c r="D630"/>
  <c r="G630"/>
  <c r="C630"/>
  <c r="F630"/>
  <c r="B630"/>
  <c r="L630" s="1"/>
  <c r="B631" l="1"/>
  <c r="L631" s="1"/>
  <c r="C631"/>
  <c r="P631" s="1"/>
  <c r="F631"/>
  <c r="E631"/>
  <c r="D631"/>
  <c r="G631"/>
  <c r="D632" l="1"/>
  <c r="C632"/>
  <c r="P632" s="1"/>
  <c r="G632"/>
  <c r="E632"/>
  <c r="F632"/>
  <c r="B632"/>
  <c r="L632" s="1"/>
  <c r="E633" l="1"/>
  <c r="D633"/>
  <c r="G633"/>
  <c r="F633"/>
  <c r="B633"/>
  <c r="L633" s="1"/>
  <c r="C633"/>
  <c r="P633" s="1"/>
  <c r="B634" l="1"/>
  <c r="L634" s="1"/>
  <c r="F634"/>
  <c r="G634"/>
  <c r="C634"/>
  <c r="E634"/>
  <c r="D634"/>
  <c r="G635" l="1"/>
  <c r="E635"/>
  <c r="D635"/>
  <c r="F635"/>
  <c r="C635"/>
  <c r="B635"/>
  <c r="L635" s="1"/>
  <c r="F636" l="1"/>
  <c r="B636"/>
  <c r="L636" s="1"/>
  <c r="D636"/>
  <c r="G636"/>
  <c r="C636"/>
  <c r="E636"/>
  <c r="B637" l="1"/>
  <c r="L637" s="1"/>
  <c r="E637"/>
  <c r="F637"/>
  <c r="G637"/>
  <c r="C637"/>
  <c r="D637"/>
  <c r="C638" l="1"/>
  <c r="P638" s="1"/>
  <c r="B638"/>
  <c r="L638" s="1"/>
  <c r="E638"/>
  <c r="G638"/>
  <c r="D638"/>
  <c r="F638"/>
  <c r="B639" l="1"/>
  <c r="L639" s="1"/>
  <c r="E639"/>
  <c r="G639"/>
  <c r="D639"/>
  <c r="C639"/>
  <c r="P639" s="1"/>
  <c r="F639"/>
  <c r="C640" l="1"/>
  <c r="P640" s="1"/>
  <c r="D640"/>
  <c r="B640"/>
  <c r="L640" s="1"/>
  <c r="F640"/>
  <c r="E640"/>
  <c r="G640"/>
  <c r="E641" l="1"/>
  <c r="C641"/>
  <c r="G641"/>
  <c r="D641"/>
  <c r="F641"/>
  <c r="B641"/>
  <c r="L641" s="1"/>
  <c r="F642" l="1"/>
  <c r="C642"/>
  <c r="D642"/>
  <c r="B642"/>
  <c r="L642" s="1"/>
  <c r="G642"/>
  <c r="E642"/>
  <c r="E643" l="1"/>
  <c r="F643"/>
  <c r="G643"/>
  <c r="D643"/>
  <c r="B643"/>
  <c r="L643" s="1"/>
  <c r="C643"/>
  <c r="E644" l="1"/>
  <c r="C644"/>
  <c r="D644"/>
  <c r="B644"/>
  <c r="L644" s="1"/>
  <c r="G644"/>
  <c r="F644"/>
  <c r="C645" l="1"/>
  <c r="P645" s="1"/>
  <c r="D645"/>
  <c r="B645"/>
  <c r="L645" s="1"/>
  <c r="F645"/>
  <c r="E645"/>
  <c r="G645"/>
  <c r="D646" l="1"/>
  <c r="G646"/>
  <c r="B646"/>
  <c r="L646" s="1"/>
  <c r="E646"/>
  <c r="C646"/>
  <c r="P646" s="1"/>
  <c r="F646"/>
  <c r="E647" l="1"/>
  <c r="B647"/>
  <c r="L647" s="1"/>
  <c r="C647"/>
  <c r="P647" s="1"/>
  <c r="D647"/>
  <c r="G647"/>
  <c r="F647"/>
  <c r="P2" l="1"/>
  <c r="P1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<sst xmlns="http://schemas.openxmlformats.org/spreadsheetml/2006/main" count="1410" uniqueCount="1181">
  <si>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</si>
  <si>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</si>
  <si>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</si>
  <si>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</si>
  <si>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</si>
  <si>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</si>
  <si>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</si>
  <si>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</si>
  <si>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</si>
  <si>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</si>
  <si>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</si>
  <si>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</si>
  <si>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</si>
  <si>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</si>
  <si>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</si>
  <si>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</si>
  <si>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</si>
  <si>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</si>
  <si>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</si>
  <si>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</si>
  <si>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</si>
  <si>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</si>
  <si>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</si>
  <si>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</si>
  <si>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</si>
  <si>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</si>
  <si>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</si>
  <si>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</si>
  <si>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</si>
  <si>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</si>
  <si>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</si>
  <si>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</si>
  <si>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</si>
  <si>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</si>
  <si>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</si>
  <si>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</si>
  <si>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</si>
  <si>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</si>
  <si>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</si>
  <si>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</si>
  <si>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</si>
  <si>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</si>
  <si>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</si>
  <si>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</si>
  <si>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</si>
  <si>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</si>
  <si>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</si>
  <si>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</si>
  <si>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</si>
  <si>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</si>
  <si>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</si>
  <si>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</si>
  <si>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</si>
  <si>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</si>
  <si>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</si>
  <si>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</si>
  <si>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</si>
  <si>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</si>
  <si>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</si>
  <si>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</si>
  <si>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</si>
  <si>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</si>
  <si>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</si>
  <si>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</si>
  <si>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</si>
  <si>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</si>
  <si>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</si>
  <si>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</si>
  <si>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</si>
  <si>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</si>
  <si>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</si>
  <si>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</si>
  <si>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</si>
  <si>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</si>
  <si>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</si>
  <si>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</si>
  <si>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</si>
  <si>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</si>
  <si>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</si>
  <si>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</si>
  <si>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</si>
  <si>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</si>
  <si>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</si>
  <si>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</si>
  <si>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</si>
  <si>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</si>
  <si>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</si>
  <si>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</si>
  <si>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</si>
  <si>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</si>
  <si>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</si>
  <si>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</si>
  <si>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</si>
  <si>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</si>
  <si>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</si>
  <si>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</si>
  <si>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</si>
  <si>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</si>
  <si>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</si>
  <si>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</si>
  <si>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</si>
  <si>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</si>
  <si>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</si>
  <si>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</si>
  <si>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</si>
  <si>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</si>
  <si>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</si>
  <si>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</si>
  <si>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</si>
  <si>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</si>
  <si>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</si>
  <si>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</si>
  <si>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</si>
  <si>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</si>
  <si>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</si>
  <si>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</si>
  <si>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</si>
  <si>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</si>
  <si>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</si>
  <si>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</si>
  <si>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</si>
  <si>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</si>
  <si>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</si>
  <si>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</si>
  <si>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</si>
  <si>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</si>
  <si>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</si>
  <si>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</si>
  <si>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</si>
  <si>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</si>
  <si>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</si>
  <si>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</si>
  <si>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</si>
  <si>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</si>
  <si>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</si>
  <si>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</si>
  <si>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</si>
  <si>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</si>
  <si>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</si>
  <si>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</si>
  <si>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</si>
  <si>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</si>
  <si>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</si>
  <si>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</si>
  <si>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</si>
  <si>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</si>
  <si>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</si>
  <si>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</si>
  <si>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</si>
  <si>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</si>
  <si>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</si>
  <si>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</si>
  <si>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</si>
  <si>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</si>
  <si>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</si>
  <si>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</si>
  <si>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</si>
  <si>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</si>
  <si>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</si>
  <si>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</si>
  <si>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</si>
  <si>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</si>
  <si>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</si>
  <si>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</si>
  <si>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</si>
  <si>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</si>
  <si>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</si>
  <si>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</si>
  <si>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</si>
  <si>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</si>
  <si>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</si>
  <si>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</si>
  <si>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</si>
  <si>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</si>
  <si>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</si>
  <si>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</si>
  <si>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</si>
  <si>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</si>
  <si>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</si>
  <si>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</si>
  <si>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</si>
  <si>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</si>
  <si>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</si>
  <si>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</si>
  <si>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</si>
  <si>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</si>
  <si>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</si>
  <si>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</si>
  <si>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</si>
  <si>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</si>
  <si>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</si>
  <si>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</si>
  <si>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</si>
  <si>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</si>
  <si>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</si>
  <si>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</si>
  <si>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</si>
  <si>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</si>
  <si>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</si>
  <si>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</si>
  <si>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</si>
  <si>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</si>
  <si>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</si>
  <si>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</si>
  <si>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</si>
  <si>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</si>
  <si>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</si>
  <si>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</si>
  <si>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</si>
  <si>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</si>
  <si>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</si>
  <si>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</si>
  <si>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</si>
  <si>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</si>
  <si>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</si>
  <si>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</si>
  <si>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</si>
  <si>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</si>
  <si>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</si>
  <si>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</si>
  <si>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</si>
  <si>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</si>
  <si>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</si>
  <si>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</si>
  <si>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</si>
  <si>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</si>
  <si>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</si>
  <si>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</si>
  <si>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</si>
  <si>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</si>
  <si>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</si>
  <si>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</si>
  <si>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</si>
  <si>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</si>
  <si>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</si>
  <si>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</si>
  <si>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</si>
  <si>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</si>
  <si>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</si>
  <si>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</si>
  <si>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</si>
  <si>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</si>
  <si>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</si>
  <si>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</si>
  <si>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</si>
  <si>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</si>
  <si>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</si>
  <si>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</si>
  <si>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</si>
  <si>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</si>
  <si>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</si>
  <si>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</si>
  <si>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</si>
  <si>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</si>
  <si>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</si>
  <si>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</si>
  <si>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</si>
  <si>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</si>
  <si>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</si>
  <si>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</si>
  <si>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</si>
  <si>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</si>
  <si>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</si>
  <si>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</si>
  <si>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</si>
  <si>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</si>
  <si>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</si>
  <si>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</si>
  <si>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</si>
  <si>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</si>
  <si>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</si>
  <si>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</si>
  <si>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</si>
  <si>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</si>
  <si>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</si>
  <si>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</si>
  <si>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</si>
  <si>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</si>
  <si>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</si>
  <si>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</si>
  <si>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</si>
  <si>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</si>
  <si>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</si>
  <si>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</si>
  <si>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</si>
  <si>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</si>
  <si>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</si>
  <si>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</si>
  <si>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</si>
  <si>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</si>
  <si>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</si>
  <si>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</si>
  <si>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</si>
  <si>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</si>
  <si>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</si>
  <si>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</si>
  <si>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</si>
  <si>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</si>
  <si>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</si>
  <si>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</si>
  <si>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</si>
  <si>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</si>
  <si>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</si>
  <si>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</si>
  <si>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</si>
  <si>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</si>
  <si>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</si>
  <si>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</si>
  <si>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</si>
  <si>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</si>
  <si>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</si>
  <si>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</si>
  <si>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</si>
  <si>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</si>
  <si>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</si>
  <si>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</si>
  <si>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</si>
  <si>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</si>
  <si>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</si>
  <si>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</si>
  <si>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</si>
  <si>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</si>
  <si>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</si>
  <si>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</si>
  <si>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</si>
  <si>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</si>
  <si>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</si>
  <si>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</si>
  <si>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</si>
  <si>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</si>
  <si>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</si>
  <si>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</si>
  <si>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</si>
  <si>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</si>
  <si>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</si>
  <si>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</si>
  <si>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</si>
  <si>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</si>
  <si>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</si>
  <si>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</si>
  <si>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</si>
  <si>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</si>
  <si>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</si>
  <si>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</si>
  <si>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</si>
  <si>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</si>
  <si>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</si>
  <si>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</si>
  <si>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</si>
  <si>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</si>
  <si>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</si>
  <si>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</si>
  <si>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</si>
  <si>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</si>
  <si>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</si>
  <si>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</si>
  <si>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</si>
  <si>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</si>
  <si>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</si>
  <si>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</si>
  <si>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</si>
  <si>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</si>
  <si>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</si>
  <si>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</si>
  <si>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</si>
  <si>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</si>
  <si>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</si>
  <si>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</si>
  <si>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</si>
  <si>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</si>
  <si>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</si>
  <si>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</si>
  <si>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</si>
  <si>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</si>
  <si>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</si>
  <si>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</si>
  <si>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</si>
  <si>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</si>
  <si>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</si>
  <si>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</si>
  <si>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</si>
  <si>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</si>
  <si>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</si>
  <si>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</si>
  <si>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</si>
  <si>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</si>
  <si>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</si>
  <si>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</si>
  <si>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</si>
  <si>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</si>
  <si>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</si>
  <si>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</si>
  <si>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</si>
  <si>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</si>
  <si>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</si>
  <si>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</si>
  <si>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</si>
  <si>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</si>
  <si>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</si>
  <si>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</si>
  <si>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</si>
  <si>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</si>
  <si>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</si>
  <si>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</si>
  <si>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</si>
  <si>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</si>
  <si>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</si>
  <si>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</si>
  <si>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</si>
  <si>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</si>
  <si>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</si>
  <si>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</si>
  <si>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</si>
  <si>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</si>
  <si>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</si>
  <si>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</si>
  <si>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</si>
  <si>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</si>
  <si>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</si>
  <si>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</si>
  <si>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</si>
  <si>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</si>
  <si>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</si>
  <si>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</si>
  <si>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</si>
  <si>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</si>
  <si>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</si>
  <si>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</si>
  <si>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</si>
  <si>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</si>
  <si>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</si>
  <si>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</si>
  <si>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</si>
  <si>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</si>
  <si>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</si>
  <si>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</si>
  <si>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</si>
  <si>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</si>
  <si>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</si>
  <si>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</si>
  <si>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</si>
  <si>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</si>
  <si>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</si>
  <si>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</si>
  <si>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</si>
  <si>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</si>
  <si>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</si>
  <si>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</si>
  <si>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</si>
  <si>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</si>
  <si>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</si>
  <si>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</si>
  <si>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</si>
  <si>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</si>
  <si>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</si>
  <si>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</si>
  <si>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</si>
  <si>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</si>
  <si>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</si>
  <si>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</si>
  <si>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</si>
  <si>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</si>
  <si>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</si>
  <si>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</si>
  <si>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</si>
  <si>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</si>
  <si>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</si>
  <si>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</si>
  <si>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</si>
  <si>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</si>
  <si>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</si>
  <si>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</si>
  <si>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</si>
  <si>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</si>
  <si>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</si>
  <si>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</si>
  <si>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</si>
  <si>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</si>
  <si>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</si>
  <si>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</si>
  <si>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</si>
  <si>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</si>
  <si>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</si>
  <si>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</si>
  <si>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</si>
  <si>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</si>
  <si>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</si>
  <si>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</si>
  <si>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</si>
  <si>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</si>
  <si>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</si>
  <si>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</si>
  <si>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</si>
  <si>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</si>
  <si>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</si>
  <si>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</si>
  <si>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</si>
  <si>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</si>
  <si>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</si>
  <si>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</si>
  <si>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</si>
  <si>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</si>
  <si>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</si>
  <si>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</si>
  <si>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</si>
  <si>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</si>
  <si>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</si>
  <si>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</si>
  <si>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</si>
  <si>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</si>
  <si>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</si>
  <si>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</si>
  <si>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</si>
  <si>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</si>
  <si>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</si>
  <si>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</si>
  <si>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</si>
  <si>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</si>
  <si>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</si>
  <si>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</si>
  <si>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</si>
  <si>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</si>
  <si>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</si>
  <si>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</si>
  <si>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</si>
  <si>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</si>
  <si>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</si>
  <si>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</si>
  <si>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</si>
  <si>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</si>
  <si>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</si>
  <si>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</si>
  <si>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</si>
  <si>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</si>
  <si>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</si>
  <si>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</si>
  <si>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</si>
  <si>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</si>
  <si>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</si>
  <si>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</si>
  <si>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</si>
  <si>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</si>
  <si>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</si>
  <si>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</si>
  <si>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</si>
  <si>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</si>
  <si>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</si>
  <si>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</si>
  <si>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</si>
  <si>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</si>
  <si>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</si>
  <si>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</si>
  <si>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</si>
  <si>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</si>
  <si>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</si>
  <si>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</si>
  <si>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</si>
  <si>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</si>
  <si>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</si>
  <si>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</si>
  <si>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</si>
  <si>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</si>
  <si>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</si>
  <si>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</si>
  <si>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</si>
  <si>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</si>
  <si>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</si>
  <si>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</si>
  <si>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</si>
  <si>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</si>
  <si>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</si>
  <si>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</si>
  <si>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</si>
  <si>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</si>
  <si>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</si>
  <si>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</si>
  <si>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</si>
  <si>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</si>
  <si>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</si>
  <si>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</si>
  <si>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</si>
  <si>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</si>
  <si>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</si>
  <si>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</si>
  <si>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</si>
  <si>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</si>
  <si>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</si>
  <si>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</si>
  <si>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</si>
  <si>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</si>
  <si>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</si>
  <si>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</si>
  <si>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</si>
  <si>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</si>
  <si>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</si>
  <si>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</si>
  <si>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</si>
  <si>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</si>
  <si>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</si>
  <si>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</si>
  <si>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</si>
  <si>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</si>
  <si>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</si>
  <si>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</si>
  <si>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</si>
  <si>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</si>
  <si>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</si>
  <si>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</si>
  <si>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</si>
  <si>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</si>
  <si>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</si>
  <si>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</si>
  <si>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</si>
  <si>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</si>
  <si>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</si>
  <si>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</si>
  <si>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</si>
  <si>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</si>
  <si>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</si>
  <si>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</si>
  <si>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</si>
  <si>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</si>
  <si>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</si>
  <si>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</si>
  <si>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</si>
  <si>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</si>
  <si>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</si>
  <si>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</si>
  <si>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</si>
  <si>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</si>
  <si>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</si>
  <si>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</si>
  <si>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</si>
  <si>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</si>
  <si>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</si>
  <si>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</si>
  <si>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</si>
  <si>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</si>
  <si>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</si>
  <si>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</si>
  <si>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</si>
  <si>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</si>
  <si>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 xml:space="preserve"> 2016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</si>
  <si>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</si>
  <si>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</si>
  <si>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</si>
  <si>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</si>
  <si>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</si>
  <si>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</si>
  <si>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</si>
  <si>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</si>
  <si>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</si>
  <si>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</si>
  <si>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</si>
  <si>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</si>
  <si>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</si>
  <si>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</si>
  <si>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</si>
  <si>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</si>
  <si>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</si>
  <si>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</si>
  <si>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</si>
  <si>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</si>
  <si>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</si>
  <si>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</si>
  <si>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</si>
  <si>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</si>
  <si>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</si>
  <si>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</si>
  <si>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</si>
  <si>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</si>
  <si>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</si>
  <si>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</si>
  <si>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</si>
  <si>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</si>
  <si>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</si>
  <si>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</si>
  <si>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</si>
  <si>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</si>
  <si>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</si>
  <si>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</si>
  <si>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</si>
  <si>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</si>
  <si>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</si>
  <si>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</si>
  <si>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</si>
  <si>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</si>
  <si>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</si>
  <si>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</si>
  <si>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</si>
  <si>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</si>
  <si>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</si>
  <si>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</si>
  <si>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</si>
  <si>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</si>
  <si>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</si>
  <si>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</si>
  <si>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</si>
  <si>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</si>
  <si>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</si>
  <si>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</si>
  <si>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</si>
  <si>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</si>
  <si>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</si>
  <si>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</si>
  <si>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</si>
  <si>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</si>
  <si>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</si>
  <si>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</si>
  <si>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</si>
  <si>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</si>
  <si>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</si>
  <si>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</si>
  <si>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</si>
  <si>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</si>
  <si>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</si>
  <si>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</si>
  <si>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</si>
  <si>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</si>
  <si>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</si>
  <si>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</si>
  <si>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</si>
  <si>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</si>
  <si>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</si>
  <si>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F-ja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</si>
  <si>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</si>
  <si>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</si>
  <si>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</si>
  <si>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</si>
  <si>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</si>
  <si>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</si>
  <si>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</si>
  <si>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</si>
  <si>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</si>
  <si>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</si>
  <si>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</si>
  <si>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</si>
  <si>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</si>
  <si>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</si>
  <si>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</si>
  <si>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</si>
  <si>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</si>
  <si>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</si>
  <si>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</si>
  <si>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</si>
  <si>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</si>
  <si>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</si>
  <si>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</si>
  <si>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</si>
  <si>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</si>
  <si>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</si>
  <si>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</si>
  <si>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</si>
  <si>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</si>
  <si>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</si>
  <si>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</si>
  <si>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</si>
  <si>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</si>
  <si>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</si>
  <si>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</si>
  <si>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</si>
  <si>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</si>
  <si>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</si>
  <si>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</si>
  <si>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</si>
  <si>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</si>
  <si>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</si>
  <si>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</si>
  <si>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</si>
  <si>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</si>
  <si>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</si>
  <si>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</si>
  <si>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</si>
  <si>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</si>
  <si>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</si>
  <si>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</si>
  <si>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</si>
  <si>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</si>
  <si>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</si>
  <si>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</si>
  <si>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>Преглед капиталних пројеката у периоду 2016 - 2018. године</t>
  </si>
  <si>
    <t xml:space="preserve"> 2018</t>
  </si>
  <si>
    <t>Након  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</si>
  <si>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</si>
  <si>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</si>
  <si>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</si>
  <si>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</si>
  <si>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</si>
  <si>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</si>
  <si>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</si>
  <si>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</si>
  <si>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</si>
  <si>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</si>
  <si>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</si>
  <si>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Реализовано закључно са 31.12.2014. године</t>
  </si>
  <si>
    <t>2015 - план</t>
  </si>
  <si>
    <t>13</t>
  </si>
  <si>
    <t>14</t>
  </si>
  <si>
    <t>2015 - процена извршења</t>
  </si>
  <si>
    <t>Program</t>
  </si>
  <si>
    <t>Projekat</t>
  </si>
  <si>
    <t>God-početka</t>
  </si>
  <si>
    <t>God-završetka</t>
  </si>
  <si>
    <t>Органи и службе јединице локалне самоуправе</t>
  </si>
  <si>
    <t>01</t>
  </si>
  <si>
    <t xml:space="preserve">Предшколске установе </t>
  </si>
  <si>
    <t>januar</t>
  </si>
  <si>
    <t>Установе културе</t>
  </si>
  <si>
    <t>februar</t>
  </si>
  <si>
    <t>04</t>
  </si>
  <si>
    <t>Остале установе из области јавних служби</t>
  </si>
  <si>
    <t>mart</t>
  </si>
  <si>
    <t>05-08</t>
  </si>
  <si>
    <t>Донације и трансфери</t>
  </si>
  <si>
    <t>Јавна предузећа, дирекције и фондови основани од стране лок. власти који се финансирају из јавних прихода чија је намена утврђена посебним законом</t>
  </si>
  <si>
    <t>april</t>
  </si>
  <si>
    <t>09-12</t>
  </si>
  <si>
    <t>Примања од продаје финансијске и нефинансијске имовине и задуживања</t>
  </si>
  <si>
    <t>Остали индиректни корисници буџета</t>
  </si>
  <si>
    <t>maj</t>
  </si>
  <si>
    <t>13-15</t>
  </si>
  <si>
    <t>Нераспоређени вишак прихода и неутрошена средства из ранијих година</t>
  </si>
  <si>
    <t xml:space="preserve">Запослени који су примљени у радни однос због ступања на снагу закона којима су утврђене нове надлежности јединица локалне самоуправе </t>
  </si>
  <si>
    <t>jun</t>
  </si>
  <si>
    <t>jul</t>
  </si>
  <si>
    <t>avgust</t>
  </si>
  <si>
    <t>septembar</t>
  </si>
  <si>
    <t>oktobar</t>
  </si>
  <si>
    <t>novembar</t>
  </si>
  <si>
    <t>decembar</t>
  </si>
  <si>
    <t>јануар_01</t>
  </si>
  <si>
    <t>фебруар_02</t>
  </si>
  <si>
    <t>март_03</t>
  </si>
  <si>
    <t>април_04</t>
  </si>
  <si>
    <t>мај_05</t>
  </si>
  <si>
    <t>јун_06</t>
  </si>
  <si>
    <t>јул_07</t>
  </si>
  <si>
    <t>август_08</t>
  </si>
  <si>
    <t>септембар_09</t>
  </si>
  <si>
    <t>октобар_10</t>
  </si>
  <si>
    <t>новембар_11</t>
  </si>
  <si>
    <t>децембар_12</t>
  </si>
  <si>
    <t>Александровац</t>
  </si>
  <si>
    <t>001</t>
  </si>
  <si>
    <t>Алексинац</t>
  </si>
  <si>
    <t>002</t>
  </si>
  <si>
    <t>Извор 01</t>
  </si>
  <si>
    <t>Аранђеловац</t>
  </si>
  <si>
    <t>003</t>
  </si>
  <si>
    <t>Извор 04</t>
  </si>
  <si>
    <t>Ариље</t>
  </si>
  <si>
    <t>004</t>
  </si>
  <si>
    <t>Извор 05-08</t>
  </si>
  <si>
    <t>Бабушница</t>
  </si>
  <si>
    <t>006</t>
  </si>
  <si>
    <t>Извор 09-12</t>
  </si>
  <si>
    <t>Бајина Башта</t>
  </si>
  <si>
    <t>007</t>
  </si>
  <si>
    <t>Извор 12-15</t>
  </si>
  <si>
    <t>Баточина</t>
  </si>
  <si>
    <t>008</t>
  </si>
  <si>
    <t>Бела Паланка</t>
  </si>
  <si>
    <t>009</t>
  </si>
  <si>
    <t>Блаце</t>
  </si>
  <si>
    <t>023</t>
  </si>
  <si>
    <t>Богатић</t>
  </si>
  <si>
    <t>024</t>
  </si>
  <si>
    <t>Одлуком о буџету за 2013. годину</t>
  </si>
  <si>
    <t>Бојник</t>
  </si>
  <si>
    <t>025</t>
  </si>
  <si>
    <t xml:space="preserve">Одлуком о привременом финансирању </t>
  </si>
  <si>
    <t>Бољевац</t>
  </si>
  <si>
    <t>026</t>
  </si>
  <si>
    <t>Бор</t>
  </si>
  <si>
    <t>027</t>
  </si>
  <si>
    <t>Босилеград</t>
  </si>
  <si>
    <t>028</t>
  </si>
  <si>
    <t>Први део плате</t>
  </si>
  <si>
    <t>Брус</t>
  </si>
  <si>
    <t>029</t>
  </si>
  <si>
    <t>Други део претходни месец    Први део текући месец</t>
  </si>
  <si>
    <t>Бујановац</t>
  </si>
  <si>
    <t>030</t>
  </si>
  <si>
    <t>Коначна исплата</t>
  </si>
  <si>
    <t>Црна Трава</t>
  </si>
  <si>
    <t>031</t>
  </si>
  <si>
    <t>Ћићевац</t>
  </si>
  <si>
    <t>032</t>
  </si>
  <si>
    <t>Ћуприја</t>
  </si>
  <si>
    <t>033</t>
  </si>
  <si>
    <t>Чачак</t>
  </si>
  <si>
    <t>034</t>
  </si>
  <si>
    <t>Чајетина</t>
  </si>
  <si>
    <t>035</t>
  </si>
  <si>
    <t>Деспотовац</t>
  </si>
  <si>
    <t>036</t>
  </si>
  <si>
    <t>Димитровград</t>
  </si>
  <si>
    <t>037</t>
  </si>
  <si>
    <t>Дољевац</t>
  </si>
  <si>
    <t>038</t>
  </si>
  <si>
    <t>Гаџин Хан</t>
  </si>
  <si>
    <t>039</t>
  </si>
  <si>
    <t>Голубац</t>
  </si>
  <si>
    <t>Горњи Милановац</t>
  </si>
  <si>
    <t>041</t>
  </si>
  <si>
    <t>Ивањица</t>
  </si>
  <si>
    <t>042</t>
  </si>
  <si>
    <t>Кладово</t>
  </si>
  <si>
    <t>043</t>
  </si>
  <si>
    <t>Кнић</t>
  </si>
  <si>
    <t>044</t>
  </si>
  <si>
    <t>Књажевац</t>
  </si>
  <si>
    <t>045</t>
  </si>
  <si>
    <t>Коцељева</t>
  </si>
  <si>
    <t>046</t>
  </si>
  <si>
    <t>Косјерић</t>
  </si>
  <si>
    <t>048</t>
  </si>
  <si>
    <t>Краљево</t>
  </si>
  <si>
    <t>050</t>
  </si>
  <si>
    <t>Крупањ</t>
  </si>
  <si>
    <t>051</t>
  </si>
  <si>
    <t>Крушевац</t>
  </si>
  <si>
    <t>052</t>
  </si>
  <si>
    <t>Кучево</t>
  </si>
  <si>
    <t>053</t>
  </si>
  <si>
    <t>Куршумлија</t>
  </si>
  <si>
    <t>054</t>
  </si>
  <si>
    <t>Лајковац</t>
  </si>
  <si>
    <t>055</t>
  </si>
  <si>
    <t>Лебане</t>
  </si>
  <si>
    <t>057</t>
  </si>
  <si>
    <t>Лесковац</t>
  </si>
  <si>
    <t>058</t>
  </si>
  <si>
    <t>Лозница</t>
  </si>
  <si>
    <t>059</t>
  </si>
  <si>
    <t>Лучани</t>
  </si>
  <si>
    <t>060</t>
  </si>
  <si>
    <t>Љиг</t>
  </si>
  <si>
    <t>061</t>
  </si>
  <si>
    <t>Љубовија</t>
  </si>
  <si>
    <t>062</t>
  </si>
  <si>
    <t>Мајданпек</t>
  </si>
  <si>
    <t>063</t>
  </si>
  <si>
    <t>Мали Зворник</t>
  </si>
  <si>
    <t>065</t>
  </si>
  <si>
    <t>Мало Црниће</t>
  </si>
  <si>
    <t>066</t>
  </si>
  <si>
    <t>Медвеђа</t>
  </si>
  <si>
    <t>067</t>
  </si>
  <si>
    <t>Мерошина</t>
  </si>
  <si>
    <t>068</t>
  </si>
  <si>
    <t>Мионица</t>
  </si>
  <si>
    <t>069</t>
  </si>
  <si>
    <t>Неготин</t>
  </si>
  <si>
    <t>072</t>
  </si>
  <si>
    <t>Нова Варош</t>
  </si>
  <si>
    <t>074</t>
  </si>
  <si>
    <t>Нови Пазар</t>
  </si>
  <si>
    <t>075</t>
  </si>
  <si>
    <t>Осечина</t>
  </si>
  <si>
    <t>076</t>
  </si>
  <si>
    <t>Параћин</t>
  </si>
  <si>
    <t>077</t>
  </si>
  <si>
    <t>Петровац на Млави</t>
  </si>
  <si>
    <t>078</t>
  </si>
  <si>
    <t>Пирот</t>
  </si>
  <si>
    <t>079</t>
  </si>
  <si>
    <t>Пожаревац</t>
  </si>
  <si>
    <t>080</t>
  </si>
  <si>
    <t>Пожега</t>
  </si>
  <si>
    <t>081</t>
  </si>
  <si>
    <t>Прешево</t>
  </si>
  <si>
    <t>082</t>
  </si>
  <si>
    <t>Прибој</t>
  </si>
  <si>
    <t>083</t>
  </si>
  <si>
    <t>Пријепоље</t>
  </si>
  <si>
    <t>084</t>
  </si>
  <si>
    <t>Прокупље</t>
  </si>
  <si>
    <t>085</t>
  </si>
  <si>
    <t>Рача</t>
  </si>
  <si>
    <t>086</t>
  </si>
  <si>
    <t>Рашка</t>
  </si>
  <si>
    <t>087</t>
  </si>
  <si>
    <t>Ражањ</t>
  </si>
  <si>
    <t>088</t>
  </si>
  <si>
    <t>Рековац</t>
  </si>
  <si>
    <t>089</t>
  </si>
  <si>
    <t>Сјеница</t>
  </si>
  <si>
    <t>091</t>
  </si>
  <si>
    <t>Смедерево</t>
  </si>
  <si>
    <t>092</t>
  </si>
  <si>
    <t>Смедеревска Паланка</t>
  </si>
  <si>
    <t>093</t>
  </si>
  <si>
    <t>Сокобања</t>
  </si>
  <si>
    <t>094</t>
  </si>
  <si>
    <t>Сурдулица</t>
  </si>
  <si>
    <t>095</t>
  </si>
  <si>
    <t>Јагодина</t>
  </si>
  <si>
    <t>096</t>
  </si>
  <si>
    <t>Свилајнац</t>
  </si>
  <si>
    <t>097</t>
  </si>
  <si>
    <t>Сврљиг</t>
  </si>
  <si>
    <t>098</t>
  </si>
  <si>
    <t>Шабац</t>
  </si>
  <si>
    <t>099</t>
  </si>
  <si>
    <t>Ужице</t>
  </si>
  <si>
    <t>100</t>
  </si>
  <si>
    <t>Топола</t>
  </si>
  <si>
    <t>101</t>
  </si>
  <si>
    <t>Трговиште</t>
  </si>
  <si>
    <t>102</t>
  </si>
  <si>
    <t>Трстеник</t>
  </si>
  <si>
    <t>103</t>
  </si>
  <si>
    <t>Тутин</t>
  </si>
  <si>
    <t>104</t>
  </si>
  <si>
    <t>Уб</t>
  </si>
  <si>
    <t>105</t>
  </si>
  <si>
    <t>Ваљево</t>
  </si>
  <si>
    <t>107</t>
  </si>
  <si>
    <t>Варварин</t>
  </si>
  <si>
    <t>108</t>
  </si>
  <si>
    <t>Велика Плана</t>
  </si>
  <si>
    <t>109</t>
  </si>
  <si>
    <t>Велико Градиште</t>
  </si>
  <si>
    <t>Владичин Хан</t>
  </si>
  <si>
    <t>Владимирци</t>
  </si>
  <si>
    <t>112</t>
  </si>
  <si>
    <t>Власотинце</t>
  </si>
  <si>
    <t>Врање</t>
  </si>
  <si>
    <t>114</t>
  </si>
  <si>
    <t>Врњачка Бања</t>
  </si>
  <si>
    <t>115</t>
  </si>
  <si>
    <t>Зајечар</t>
  </si>
  <si>
    <t>116</t>
  </si>
  <si>
    <t>Жабари</t>
  </si>
  <si>
    <t>117</t>
  </si>
  <si>
    <t>Жагубица</t>
  </si>
  <si>
    <t>118</t>
  </si>
  <si>
    <t>Житорађа</t>
  </si>
  <si>
    <t>119</t>
  </si>
  <si>
    <t>Лапово</t>
  </si>
  <si>
    <t>121</t>
  </si>
  <si>
    <t>Ада</t>
  </si>
  <si>
    <t>201</t>
  </si>
  <si>
    <t>Алибунар</t>
  </si>
  <si>
    <t>202</t>
  </si>
  <si>
    <t>Апатин</t>
  </si>
  <si>
    <t>203</t>
  </si>
  <si>
    <t>Бач</t>
  </si>
  <si>
    <t>204</t>
  </si>
  <si>
    <t>Бачка Паланка</t>
  </si>
  <si>
    <t>205</t>
  </si>
  <si>
    <t>Бачка Топола</t>
  </si>
  <si>
    <t>206</t>
  </si>
  <si>
    <t>Бачки Петровац</t>
  </si>
  <si>
    <t>207</t>
  </si>
  <si>
    <t>Бечеј</t>
  </si>
  <si>
    <t>208</t>
  </si>
  <si>
    <t>Бела Црква</t>
  </si>
  <si>
    <t>209</t>
  </si>
  <si>
    <t>Беочин</t>
  </si>
  <si>
    <t>Чока</t>
  </si>
  <si>
    <t>211</t>
  </si>
  <si>
    <t>Инђија</t>
  </si>
  <si>
    <t>212</t>
  </si>
  <si>
    <t>Ириг</t>
  </si>
  <si>
    <t>213</t>
  </si>
  <si>
    <t>Кањижа</t>
  </si>
  <si>
    <t>214</t>
  </si>
  <si>
    <t>Кикинда</t>
  </si>
  <si>
    <t>215</t>
  </si>
  <si>
    <t>Ковачица</t>
  </si>
  <si>
    <t>216</t>
  </si>
  <si>
    <t>Ковин</t>
  </si>
  <si>
    <t>217</t>
  </si>
  <si>
    <t>Кула</t>
  </si>
  <si>
    <t>218</t>
  </si>
  <si>
    <t>Мали Иђош</t>
  </si>
  <si>
    <t>219</t>
  </si>
  <si>
    <t>Нова Црња</t>
  </si>
  <si>
    <t>220</t>
  </si>
  <si>
    <t>Нови Бечеј</t>
  </si>
  <si>
    <t>221</t>
  </si>
  <si>
    <t>Нови Кнежевац</t>
  </si>
  <si>
    <t>222</t>
  </si>
  <si>
    <t>Оџаци</t>
  </si>
  <si>
    <t>224</t>
  </si>
  <si>
    <t>Опово</t>
  </si>
  <si>
    <t>225</t>
  </si>
  <si>
    <t>Панчево</t>
  </si>
  <si>
    <t>226</t>
  </si>
  <si>
    <t>Пећинци</t>
  </si>
  <si>
    <t>227</t>
  </si>
  <si>
    <t>Пландиште</t>
  </si>
  <si>
    <t>228</t>
  </si>
  <si>
    <t>Рума</t>
  </si>
  <si>
    <t>229</t>
  </si>
  <si>
    <t>Сечањ</t>
  </si>
  <si>
    <t>230</t>
  </si>
  <si>
    <t>Сента</t>
  </si>
  <si>
    <t>231</t>
  </si>
  <si>
    <t>Сомбор</t>
  </si>
  <si>
    <t>232</t>
  </si>
  <si>
    <t>Србобран</t>
  </si>
  <si>
    <t>233</t>
  </si>
  <si>
    <t>Сремска Митровица</t>
  </si>
  <si>
    <t>234</t>
  </si>
  <si>
    <t>Стара Пазова</t>
  </si>
  <si>
    <t>235</t>
  </si>
  <si>
    <t>Суботица</t>
  </si>
  <si>
    <t>236</t>
  </si>
  <si>
    <t>Шид</t>
  </si>
  <si>
    <t>237</t>
  </si>
  <si>
    <t>Темерин</t>
  </si>
  <si>
    <t>238</t>
  </si>
  <si>
    <t>Тител</t>
  </si>
  <si>
    <t>239</t>
  </si>
  <si>
    <t>Врбас</t>
  </si>
  <si>
    <t>240</t>
  </si>
  <si>
    <t>Вршац</t>
  </si>
  <si>
    <t>241</t>
  </si>
  <si>
    <t>Зрењанин</t>
  </si>
  <si>
    <t>242</t>
  </si>
  <si>
    <t>Жабаљ</t>
  </si>
  <si>
    <t>243</t>
  </si>
  <si>
    <t>Житиште</t>
  </si>
  <si>
    <t>244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</si>
  <si>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</si>
  <si>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</si>
  <si>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</si>
  <si>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</si>
  <si>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</si>
  <si>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</si>
  <si>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</si>
  <si>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501</t>
  </si>
  <si>
    <t>Нови Сад</t>
  </si>
  <si>
    <t>511</t>
  </si>
  <si>
    <t>Ниш</t>
  </si>
  <si>
    <t>521</t>
  </si>
  <si>
    <t>Крагујевац</t>
  </si>
  <si>
    <t>531</t>
  </si>
  <si>
    <t>АП Војводина</t>
  </si>
  <si>
    <t>581</t>
  </si>
  <si>
    <t>јануар_01_Први део плате</t>
  </si>
  <si>
    <t>јануар_01_Други део плате</t>
  </si>
  <si>
    <t>јануар_01_Коначна исплата</t>
  </si>
  <si>
    <t>фебруар_02_Први део плате</t>
  </si>
  <si>
    <t>фебруар_02_Други део плате</t>
  </si>
  <si>
    <t>фебруар_02_Коначна исплата</t>
  </si>
  <si>
    <t>март_03_Први део плате</t>
  </si>
  <si>
    <t>март_03_Други део плате</t>
  </si>
  <si>
    <t>март_03_Коначна исплата</t>
  </si>
  <si>
    <t>април_04_Први део плате</t>
  </si>
  <si>
    <t>април_04_Други део плате</t>
  </si>
  <si>
    <t>април_04_Коначна исплата</t>
  </si>
  <si>
    <t>мај_05_Први део плате</t>
  </si>
  <si>
    <t>мај_05_Други део плате</t>
  </si>
  <si>
    <t>мај_05_Коначна исплата</t>
  </si>
  <si>
    <t>јун_06_Први део плате</t>
  </si>
  <si>
    <t>јун_06_Други део плате</t>
  </si>
  <si>
    <t>јун_06_Коначна исплата</t>
  </si>
  <si>
    <t>јул_07_Први део плате</t>
  </si>
  <si>
    <t>јул_07_Други део плате</t>
  </si>
  <si>
    <t>јул_07_Коначна исплата</t>
  </si>
  <si>
    <t>август_08_Први део плате</t>
  </si>
  <si>
    <t>август_08_Други део плате</t>
  </si>
  <si>
    <t>август_08_Коначна исплата</t>
  </si>
  <si>
    <t>септембар_09_Први део плате</t>
  </si>
  <si>
    <t>септембар_09_Други део плате</t>
  </si>
  <si>
    <t>септембар_09_Коначна исплата</t>
  </si>
  <si>
    <t>октобар_10_Први део плате</t>
  </si>
  <si>
    <t>октобар_10_Други део плате</t>
  </si>
  <si>
    <t>октобар_10_Коначна исплата</t>
  </si>
  <si>
    <t>новембар_11_Први део плате</t>
  </si>
  <si>
    <t>новембар_11_Други део плате</t>
  </si>
  <si>
    <t>новембар_11_Коначна исплата</t>
  </si>
  <si>
    <t>децембар_12_Први део плате</t>
  </si>
  <si>
    <t>децембар_12_Други део плате</t>
  </si>
  <si>
    <t>децембар_12_Коначна исплата</t>
  </si>
  <si>
    <t>Шифра корисника:</t>
  </si>
  <si>
    <t>2015 - процена реализације</t>
  </si>
</sst>
</file>

<file path=xl/styles.xml><?xml version="1.0" encoding="utf-8"?>
<styleSheet xmlns="http://schemas.openxmlformats.org/spreadsheetml/2006/main">
  <fonts count="49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sz val="10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17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3" fillId="0" borderId="0" xfId="0" applyFont="1" applyAlignment="1">
      <alignment wrapText="1"/>
    </xf>
    <xf numFmtId="0" fontId="0" fillId="3" borderId="0" xfId="0" applyFill="1"/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vertical="top" wrapText="1"/>
    </xf>
    <xf numFmtId="49" fontId="2" fillId="3" borderId="12" xfId="0" applyNumberFormat="1" applyFont="1" applyFill="1" applyBorder="1" applyAlignment="1" applyProtection="1">
      <alignment horizontal="left" vertical="top" wrapText="1"/>
    </xf>
    <xf numFmtId="17" fontId="12" fillId="3" borderId="0" xfId="0" quotePrefix="1" applyNumberFormat="1" applyFont="1" applyFill="1"/>
    <xf numFmtId="0" fontId="11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9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8" fillId="0" borderId="9" xfId="0" applyFont="1" applyBorder="1"/>
    <xf numFmtId="0" fontId="8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3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8" fillId="0" borderId="8" xfId="0" applyFont="1" applyBorder="1"/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10" fillId="0" borderId="0" xfId="1"/>
    <xf numFmtId="0" fontId="10" fillId="0" borderId="0" xfId="1" applyNumberFormat="1" applyAlignment="1">
      <alignment horizontal="right" wrapText="1"/>
    </xf>
    <xf numFmtId="0" fontId="28" fillId="7" borderId="5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right" wrapText="1"/>
    </xf>
    <xf numFmtId="0" fontId="28" fillId="7" borderId="5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5" xfId="0" applyFont="1" applyBorder="1" applyAlignment="1" applyProtection="1">
      <alignment horizontal="left" vertical="top" wrapText="1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2" fillId="9" borderId="20" xfId="0" applyNumberFormat="1" applyFont="1" applyFill="1" applyBorder="1" applyAlignment="1" applyProtection="1">
      <alignment horizontal="center" vertical="top" wrapText="1"/>
    </xf>
    <xf numFmtId="49" fontId="2" fillId="9" borderId="21" xfId="0" applyNumberFormat="1" applyFont="1" applyFill="1" applyBorder="1" applyAlignment="1" applyProtection="1">
      <alignment horizontal="center" vertical="top" wrapText="1"/>
    </xf>
    <xf numFmtId="49" fontId="2" fillId="9" borderId="2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Fill="1" applyAlignment="1" applyProtection="1">
      <alignment vertical="center"/>
    </xf>
    <xf numFmtId="3" fontId="7" fillId="8" borderId="2" xfId="0" applyNumberFormat="1" applyFont="1" applyFill="1" applyBorder="1" applyAlignment="1" applyProtection="1">
      <alignment horizontal="right" vertical="center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7" fillId="8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Protection="1"/>
    <xf numFmtId="3" fontId="7" fillId="8" borderId="24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16" fillId="8" borderId="0" xfId="0" applyFont="1" applyFill="1" applyBorder="1" applyAlignment="1" applyProtection="1">
      <alignment horizontal="center" vertical="center"/>
    </xf>
    <xf numFmtId="0" fontId="22" fillId="9" borderId="5" xfId="0" quotePrefix="1" applyFont="1" applyFill="1" applyBorder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center" vertical="top"/>
    </xf>
    <xf numFmtId="0" fontId="16" fillId="0" borderId="0" xfId="0" applyFont="1" applyFill="1" applyProtection="1"/>
    <xf numFmtId="0" fontId="16" fillId="0" borderId="0" xfId="0" applyFont="1" applyAlignment="1" applyProtection="1">
      <alignment vertical="top"/>
    </xf>
    <xf numFmtId="0" fontId="10" fillId="0" borderId="0" xfId="1" applyFont="1" applyProtection="1"/>
    <xf numFmtId="0" fontId="6" fillId="0" borderId="0" xfId="2" applyFont="1" applyProtection="1"/>
    <xf numFmtId="0" fontId="31" fillId="0" borderId="0" xfId="0" applyFont="1" applyProtection="1">
      <protection locked="0"/>
    </xf>
    <xf numFmtId="0" fontId="23" fillId="0" borderId="0" xfId="0" applyFont="1" applyProtection="1"/>
    <xf numFmtId="3" fontId="24" fillId="8" borderId="19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22" fillId="8" borderId="5" xfId="0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top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0" fontId="29" fillId="0" borderId="5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top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left" vertical="top" wrapText="1"/>
      <protection locked="0"/>
    </xf>
    <xf numFmtId="0" fontId="32" fillId="10" borderId="5" xfId="1" applyFont="1" applyFill="1" applyBorder="1" applyAlignment="1" applyProtection="1">
      <alignment horizontal="center" vertical="center"/>
    </xf>
    <xf numFmtId="0" fontId="32" fillId="10" borderId="5" xfId="1" applyFont="1" applyFill="1" applyBorder="1" applyProtection="1"/>
    <xf numFmtId="0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3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1" applyFont="1" applyFill="1" applyBorder="1" applyAlignment="1" applyProtection="1">
      <alignment horizontal="center" vertical="center"/>
    </xf>
    <xf numFmtId="0" fontId="32" fillId="0" borderId="5" xfId="1" applyFont="1" applyFill="1" applyBorder="1" applyProtection="1"/>
    <xf numFmtId="0" fontId="32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vertical="top"/>
    </xf>
    <xf numFmtId="0" fontId="33" fillId="0" borderId="0" xfId="1" applyFont="1" applyProtection="1"/>
    <xf numFmtId="0" fontId="34" fillId="0" borderId="0" xfId="2" applyFont="1" applyProtection="1"/>
    <xf numFmtId="0" fontId="29" fillId="0" borderId="0" xfId="0" applyFont="1" applyProtection="1"/>
    <xf numFmtId="0" fontId="29" fillId="0" borderId="25" xfId="0" applyFont="1" applyBorder="1" applyProtection="1"/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Border="1" applyProtection="1"/>
    <xf numFmtId="0" fontId="34" fillId="0" borderId="0" xfId="2" applyFont="1" applyBorder="1" applyProtection="1"/>
    <xf numFmtId="0" fontId="36" fillId="0" borderId="0" xfId="0" applyFont="1"/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 applyProtection="1">
      <alignment vertical="center" wrapText="1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NumberFormat="1"/>
    <xf numFmtId="3" fontId="0" fillId="0" borderId="0" xfId="0" applyNumberFormat="1"/>
    <xf numFmtId="0" fontId="16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1" fillId="0" borderId="28" xfId="0" applyNumberFormat="1" applyFont="1" applyFill="1" applyBorder="1"/>
    <xf numFmtId="1" fontId="15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5" fillId="0" borderId="4" xfId="0" applyNumberFormat="1" applyFont="1" applyBorder="1" applyAlignment="1" applyProtection="1">
      <alignment horizontal="right" vertical="top" wrapText="1"/>
    </xf>
    <xf numFmtId="49" fontId="25" fillId="0" borderId="5" xfId="0" applyNumberFormat="1" applyFont="1" applyBorder="1" applyAlignment="1" applyProtection="1">
      <alignment vertical="top"/>
    </xf>
    <xf numFmtId="1" fontId="25" fillId="0" borderId="4" xfId="0" applyNumberFormat="1" applyFont="1" applyBorder="1" applyAlignment="1" applyProtection="1">
      <alignment horizontal="right" vertical="top" wrapText="1"/>
    </xf>
    <xf numFmtId="49" fontId="25" fillId="0" borderId="20" xfId="0" applyNumberFormat="1" applyFont="1" applyBorder="1" applyAlignment="1" applyProtection="1">
      <alignment horizontal="right" vertical="top" wrapText="1"/>
    </xf>
    <xf numFmtId="49" fontId="25" fillId="0" borderId="22" xfId="0" applyNumberFormat="1" applyFont="1" applyBorder="1" applyAlignment="1" applyProtection="1">
      <alignment vertical="top"/>
    </xf>
    <xf numFmtId="1" fontId="25" fillId="0" borderId="4" xfId="0" applyNumberFormat="1" applyFont="1" applyFill="1" applyBorder="1" applyAlignment="1" applyProtection="1">
      <alignment horizontal="right" vertical="top" wrapText="1"/>
    </xf>
    <xf numFmtId="49" fontId="25" fillId="0" borderId="30" xfId="0" applyNumberFormat="1" applyFont="1" applyFill="1" applyBorder="1" applyAlignment="1" applyProtection="1">
      <alignment vertical="top"/>
    </xf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horizontal="left"/>
    </xf>
    <xf numFmtId="0" fontId="29" fillId="13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18" fillId="0" borderId="0" xfId="0" applyFont="1" applyBorder="1" applyAlignment="1" applyProtection="1">
      <alignment horizontal="left" vertical="center"/>
    </xf>
    <xf numFmtId="0" fontId="38" fillId="0" borderId="38" xfId="0" applyFont="1" applyFill="1" applyBorder="1" applyAlignment="1" applyProtection="1">
      <alignment horizontal="right" vertical="center" wrapText="1"/>
      <protection locked="0"/>
    </xf>
    <xf numFmtId="0" fontId="41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49" fontId="2" fillId="15" borderId="22" xfId="0" applyNumberFormat="1" applyFont="1" applyFill="1" applyBorder="1" applyAlignment="1" applyProtection="1">
      <alignment horizontal="center" vertical="center" wrapText="1"/>
    </xf>
    <xf numFmtId="49" fontId="2" fillId="15" borderId="22" xfId="0" applyNumberFormat="1" applyFont="1" applyFill="1" applyBorder="1" applyAlignment="1" applyProtection="1">
      <alignment horizontal="center" vertical="top" wrapText="1"/>
    </xf>
    <xf numFmtId="49" fontId="29" fillId="1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32" fillId="1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3" fontId="46" fillId="16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3" fontId="29" fillId="10" borderId="5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15" fillId="8" borderId="27" xfId="0" applyNumberFormat="1" applyFont="1" applyFill="1" applyBorder="1" applyAlignment="1" applyProtection="1">
      <alignment horizontal="left" vertical="center" wrapText="1" shrinkToFit="1"/>
    </xf>
    <xf numFmtId="0" fontId="29" fillId="0" borderId="5" xfId="0" applyFont="1" applyFill="1" applyBorder="1" applyAlignment="1" applyProtection="1">
      <alignment horizontal="left" vertical="top"/>
      <protection locked="0"/>
    </xf>
    <xf numFmtId="0" fontId="10" fillId="0" borderId="0" xfId="0" applyFont="1"/>
    <xf numFmtId="0" fontId="10" fillId="0" borderId="5" xfId="0" applyFont="1" applyBorder="1" applyAlignment="1">
      <alignment vertical="top"/>
    </xf>
    <xf numFmtId="0" fontId="10" fillId="17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wrapText="1"/>
    </xf>
    <xf numFmtId="0" fontId="10" fillId="0" borderId="5" xfId="0" applyNumberFormat="1" applyFont="1" applyBorder="1" applyAlignment="1">
      <alignment horizontal="left" wrapText="1"/>
    </xf>
    <xf numFmtId="0" fontId="10" fillId="0" borderId="22" xfId="0" applyNumberFormat="1" applyFont="1" applyBorder="1" applyAlignment="1">
      <alignment wrapText="1"/>
    </xf>
    <xf numFmtId="0" fontId="8" fillId="0" borderId="0" xfId="0" applyFont="1"/>
    <xf numFmtId="0" fontId="10" fillId="0" borderId="0" xfId="0" applyFont="1" applyAlignment="1">
      <alignment horizontal="right" vertical="top"/>
    </xf>
    <xf numFmtId="0" fontId="48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48" fillId="0" borderId="0" xfId="0" applyFont="1" applyAlignment="1">
      <alignment vertical="top"/>
    </xf>
    <xf numFmtId="0" fontId="8" fillId="0" borderId="0" xfId="0" applyFont="1" applyAlignment="1"/>
    <xf numFmtId="0" fontId="5" fillId="0" borderId="0" xfId="0" applyFont="1" applyAlignment="1">
      <alignment horizontal="left" vertical="top"/>
    </xf>
    <xf numFmtId="0" fontId="48" fillId="0" borderId="46" xfId="0" applyFont="1" applyBorder="1" applyAlignment="1">
      <alignment horizontal="right" vertical="top"/>
    </xf>
    <xf numFmtId="0" fontId="10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9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right" vertical="center"/>
    </xf>
    <xf numFmtId="0" fontId="17" fillId="8" borderId="1" xfId="0" applyFont="1" applyFill="1" applyBorder="1" applyAlignment="1" applyProtection="1">
      <alignment horizontal="right" vertical="center"/>
    </xf>
    <xf numFmtId="0" fontId="17" fillId="8" borderId="45" xfId="0" applyFont="1" applyFill="1" applyBorder="1" applyAlignment="1" applyProtection="1">
      <alignment horizontal="right" vertical="center"/>
    </xf>
    <xf numFmtId="0" fontId="40" fillId="8" borderId="36" xfId="0" applyFont="1" applyFill="1" applyBorder="1" applyAlignment="1" applyProtection="1">
      <alignment horizontal="center" vertical="center"/>
    </xf>
    <xf numFmtId="0" fontId="40" fillId="8" borderId="41" xfId="0" applyFont="1" applyFill="1" applyBorder="1" applyAlignment="1" applyProtection="1">
      <alignment horizontal="center" vertical="center"/>
    </xf>
    <xf numFmtId="0" fontId="40" fillId="8" borderId="30" xfId="0" applyFont="1" applyFill="1" applyBorder="1" applyAlignment="1" applyProtection="1">
      <alignment horizontal="center" vertical="center"/>
    </xf>
    <xf numFmtId="0" fontId="15" fillId="8" borderId="36" xfId="0" applyFont="1" applyFill="1" applyBorder="1" applyAlignment="1" applyProtection="1">
      <alignment horizontal="left" vertical="center" wrapText="1" shrinkToFit="1"/>
    </xf>
    <xf numFmtId="0" fontId="15" fillId="8" borderId="41" xfId="0" applyFont="1" applyFill="1" applyBorder="1" applyAlignment="1" applyProtection="1">
      <alignment horizontal="left" vertical="center" wrapText="1" shrinkToFit="1"/>
    </xf>
    <xf numFmtId="0" fontId="15" fillId="8" borderId="30" xfId="0" applyFont="1" applyFill="1" applyBorder="1" applyAlignment="1" applyProtection="1">
      <alignment horizontal="left" vertical="center" wrapText="1" shrinkToFit="1"/>
    </xf>
    <xf numFmtId="0" fontId="17" fillId="8" borderId="28" xfId="0" applyFont="1" applyFill="1" applyBorder="1" applyAlignment="1" applyProtection="1">
      <alignment horizontal="right" vertical="center"/>
    </xf>
    <xf numFmtId="0" fontId="17" fillId="8" borderId="26" xfId="0" applyFont="1" applyFill="1" applyBorder="1" applyAlignment="1" applyProtection="1">
      <alignment horizontal="right" vertical="center"/>
    </xf>
    <xf numFmtId="0" fontId="17" fillId="8" borderId="27" xfId="0" applyFont="1" applyFill="1" applyBorder="1" applyAlignment="1" applyProtection="1">
      <alignment horizontal="right" vertical="center"/>
    </xf>
    <xf numFmtId="0" fontId="40" fillId="8" borderId="28" xfId="0" applyFont="1" applyFill="1" applyBorder="1" applyAlignment="1" applyProtection="1">
      <alignment horizontal="center" vertical="center"/>
    </xf>
    <xf numFmtId="0" fontId="40" fillId="8" borderId="26" xfId="0" applyFont="1" applyFill="1" applyBorder="1" applyAlignment="1" applyProtection="1">
      <alignment horizontal="center" vertical="center"/>
    </xf>
    <xf numFmtId="0" fontId="40" fillId="8" borderId="27" xfId="0" applyFont="1" applyFill="1" applyBorder="1" applyAlignment="1" applyProtection="1">
      <alignment horizontal="center" vertical="center"/>
    </xf>
    <xf numFmtId="0" fontId="15" fillId="8" borderId="28" xfId="0" applyNumberFormat="1" applyFont="1" applyFill="1" applyBorder="1" applyAlignment="1" applyProtection="1">
      <alignment horizontal="left" vertical="center" wrapText="1" shrinkToFit="1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33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44"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P31" headerRowCount="0" totalsRowShown="0" headerRowDxfId="37" dataDxfId="36" tableBorderDxfId="35">
  <tableColumns count="16">
    <tableColumn id="1" name="Column1" headerRowDxfId="34" dataDxfId="33" headerRowCellStyle="Normal 2">
      <calculatedColumnFormula>A11+1</calculatedColumnFormula>
    </tableColumn>
    <tableColumn id="2" name="Column2" headerRowDxfId="32" dataDxfId="31" headerRowCellStyle="Normal 2">
      <calculatedColumnFormula>VLOOKUP(D12,spisak!$C$11:$D$30,2,FALSE)</calculatedColumnFormula>
    </tableColumn>
    <tableColumn id="18" name="Column3" headerRowDxfId="30" dataDxfId="29" headerRowCellStyle="Normal 2" dataCellStyle="Normal 2"/>
    <tableColumn id="7" name="Column7" headerRowDxfId="28" dataDxfId="0"/>
    <tableColumn id="3" name="Column4" headerRowDxfId="27" dataDxfId="26"/>
    <tableColumn id="4" name="Column5" headerRowDxfId="25" dataDxfId="24"/>
    <tableColumn id="8" name="Column8" headerRowDxfId="23" dataDxfId="22">
      <calculatedColumnFormula>IF(ISBLANK(H12)=TRUE,"",+VALUE(LEFT(H12,3)))</calculatedColumnFormula>
    </tableColumn>
    <tableColumn id="9" name="Column9" headerRowDxfId="21" dataDxfId="20"/>
    <tableColumn id="11" name="Column11" headerRowDxfId="19" dataDxfId="18"/>
    <tableColumn id="5" name="Column6" headerRowDxfId="17" dataDxfId="16"/>
    <tableColumn id="6" name="Column10" headerRowDxfId="15" dataDxfId="14"/>
    <tableColumn id="13" name="Column13" headerRowDxfId="13" dataDxfId="12"/>
    <tableColumn id="14" name="Column14" headerRowDxfId="11" dataDxfId="10"/>
    <tableColumn id="15" name="Column15" headerRowDxfId="9" dataDxfId="8"/>
    <tableColumn id="16" name="Column16" headerRowDxfId="7" dataDxfId="6"/>
    <tableColumn id="17" name="Column17" headerRowDxfId="5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D36"/>
  <sheetViews>
    <sheetView tabSelected="1" view="pageBreakPreview" zoomScale="70" zoomScaleNormal="90" zoomScaleSheetLayoutView="70" workbookViewId="0">
      <pane xSplit="14" ySplit="10" topLeftCell="P20" activePane="bottomRight" state="frozen"/>
      <selection pane="topRight" activeCell="Y1" sqref="Y1"/>
      <selection pane="bottomLeft" activeCell="A13" sqref="A13"/>
      <selection pane="bottomRight" activeCell="C11" sqref="C11:G30"/>
    </sheetView>
  </sheetViews>
  <sheetFormatPr defaultRowHeight="14.25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9" width="17.5703125" style="65" customWidth="1"/>
    <col min="10" max="13" width="19" style="65" customWidth="1"/>
    <col min="14" max="14" width="25.28515625" style="65" customWidth="1"/>
    <col min="15" max="15" width="13" style="65" hidden="1" customWidth="1"/>
    <col min="16" max="35" width="9.140625" style="65"/>
    <col min="36" max="36" width="0" style="65" hidden="1" customWidth="1"/>
    <col min="37" max="16384" width="9.140625" style="65"/>
  </cols>
  <sheetData>
    <row r="1" spans="1:30" ht="18.75" customHeight="1">
      <c r="A1" s="196" t="s">
        <v>643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30" ht="16.5" customHeight="1">
      <c r="A2" s="199" t="s">
        <v>780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</row>
    <row r="3" spans="1:30">
      <c r="A3" s="193" t="s">
        <v>1179</v>
      </c>
      <c r="B3" s="194"/>
      <c r="C3" s="195"/>
      <c r="H3" s="66"/>
      <c r="I3" s="66"/>
      <c r="J3" s="66"/>
      <c r="K3" s="67"/>
      <c r="L3" s="67"/>
      <c r="M3" s="67"/>
    </row>
    <row r="4" spans="1:30" ht="19.5" customHeight="1">
      <c r="A4" s="153"/>
      <c r="C4" s="202" t="str">
        <f>IF($A$4&gt;0,VLOOKUP(A4,sifarnik!A40:B191,2,FALSE),"")</f>
        <v/>
      </c>
      <c r="D4" s="203"/>
      <c r="E4" s="203"/>
      <c r="F4" s="203"/>
      <c r="G4" s="203"/>
      <c r="H4" s="203"/>
      <c r="I4" s="203"/>
      <c r="J4" s="204"/>
      <c r="N4" s="83">
        <v>1</v>
      </c>
    </row>
    <row r="5" spans="1:30" ht="19.5" customHeight="1" thickBot="1">
      <c r="A5" s="191"/>
      <c r="B5" s="192"/>
      <c r="C5" s="192"/>
      <c r="H5" s="66"/>
      <c r="I5" s="66"/>
      <c r="J5" s="66"/>
    </row>
    <row r="6" spans="1:30" ht="20.25" customHeight="1" thickBot="1">
      <c r="C6" s="117"/>
      <c r="D6" s="84"/>
      <c r="G6" s="85">
        <f>+SUM(G11:G98)</f>
        <v>0</v>
      </c>
      <c r="H6" s="85">
        <f>+SUM(H11:H98)</f>
        <v>0</v>
      </c>
      <c r="I6" s="85">
        <f t="shared" ref="I6:N6" si="0">+SUM(I11:I98)</f>
        <v>0</v>
      </c>
      <c r="J6" s="85">
        <f t="shared" si="0"/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</row>
    <row r="7" spans="1:30" ht="15" customHeight="1">
      <c r="C7"/>
      <c r="E7" s="86"/>
      <c r="F7" s="86"/>
      <c r="G7" s="86"/>
      <c r="H7" s="86"/>
      <c r="I7" s="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15">
      <c r="J8" s="73"/>
      <c r="L8" s="75"/>
      <c r="M8" s="164" t="s">
        <v>635</v>
      </c>
    </row>
    <row r="9" spans="1:30" ht="63" customHeight="1">
      <c r="A9" s="87" t="s">
        <v>677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794</v>
      </c>
      <c r="I9" s="59" t="s">
        <v>795</v>
      </c>
      <c r="J9" s="59" t="s">
        <v>798</v>
      </c>
      <c r="K9" s="59" t="s">
        <v>642</v>
      </c>
      <c r="L9" s="59" t="s">
        <v>719</v>
      </c>
      <c r="M9" s="59" t="s">
        <v>781</v>
      </c>
      <c r="N9" s="59" t="s">
        <v>782</v>
      </c>
      <c r="O9" s="124" t="s">
        <v>728</v>
      </c>
    </row>
    <row r="10" spans="1:30" ht="15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/>
      <c r="J10" s="64" t="s">
        <v>116</v>
      </c>
      <c r="K10" s="64" t="s">
        <v>605</v>
      </c>
      <c r="L10" s="64" t="s">
        <v>633</v>
      </c>
      <c r="M10" s="64" t="s">
        <v>634</v>
      </c>
      <c r="N10" s="64" t="s">
        <v>636</v>
      </c>
    </row>
    <row r="11" spans="1:30" ht="36" customHeight="1">
      <c r="A11" s="94">
        <v>1</v>
      </c>
      <c r="B11" s="95" t="e">
        <f>CONCATENATE($A$4,RIGHT(CONCATENATE("0",#REF!),3),A11)</f>
        <v>#REF!</v>
      </c>
      <c r="C11" s="189"/>
      <c r="D11" s="170"/>
      <c r="E11" s="96"/>
      <c r="F11" s="96"/>
      <c r="G11" s="97"/>
      <c r="H11" s="163">
        <f>+SUMIF('по изворима и контима'!$D$12:$D$499,spisak!$C11,'по изворима и контима'!$J$12:$J$499)</f>
        <v>0</v>
      </c>
      <c r="I11" s="163">
        <f>+SUMIF('по изворима и контима'!$D$12:$D$499,spisak!$C11,'по изворима и контима'!$K$12:$K$499)</f>
        <v>0</v>
      </c>
      <c r="J11" s="163">
        <f>+SUMIF('по изворима и контима'!$D$12:$D$499,spisak!$C11,'по изворима и контима'!$L$12:$L$499)</f>
        <v>0</v>
      </c>
      <c r="K11" s="163">
        <f>+SUMIF('по изворима и контима'!$D$12:$D$499,spisak!$C11,'по изворима и контима'!$M$12:$M$499)</f>
        <v>0</v>
      </c>
      <c r="L11" s="163">
        <f>+SUMIF('по изворима и контима'!$D$12:$D$499,spisak!$C11,'по изворима и контима'!$N$12:$N$499)</f>
        <v>0</v>
      </c>
      <c r="M11" s="163">
        <f>+SUMIF('по изворима и контима'!$D$12:$D$499,spisak!$C11,'по изворима и контима'!$O$12:$O$499)</f>
        <v>0</v>
      </c>
      <c r="N11" s="163">
        <f>+SUMIF('по изворима и контима'!$D$12:$D$499,spisak!$C11,'по изворима и контима'!$P$12:$P$499)</f>
        <v>0</v>
      </c>
      <c r="O11" s="65">
        <f>+A11</f>
        <v>1</v>
      </c>
    </row>
    <row r="12" spans="1:30" ht="36" customHeight="1">
      <c r="A12" s="94">
        <f>A11+1</f>
        <v>2</v>
      </c>
      <c r="B12" s="95" t="e">
        <f>CONCATENATE($A$4,RIGHT(CONCATENATE("0",#REF!),3),A12)</f>
        <v>#REF!</v>
      </c>
      <c r="C12" s="189"/>
      <c r="D12" s="170"/>
      <c r="E12" s="96"/>
      <c r="F12" s="96"/>
      <c r="G12" s="97"/>
      <c r="H12" s="163">
        <f>+SUMIF('по изворима и контима'!$D$12:$D$499,spisak!$C12,'по изворима и контима'!$J$12:$J$499)</f>
        <v>0</v>
      </c>
      <c r="I12" s="163">
        <f>+SUMIF('по изворима и контима'!$D$12:$D$499,spisak!$C12,'по изворима и контима'!$K$12:$K$499)</f>
        <v>0</v>
      </c>
      <c r="J12" s="163">
        <f>+SUMIF('по изворима и контима'!$D$12:$D$499,spisak!$C12,'по изворима и контима'!$L$12:$L$499)</f>
        <v>0</v>
      </c>
      <c r="K12" s="163">
        <f>+SUMIF('по изворима и контима'!$D$12:$D$499,spisak!$C12,'по изворима и контима'!$M$12:$M$499)</f>
        <v>0</v>
      </c>
      <c r="L12" s="163">
        <f>+SUMIF('по изворима и контима'!$D$12:$D$499,spisak!$C12,'по изворима и контима'!$N$12:$N$499)</f>
        <v>0</v>
      </c>
      <c r="M12" s="163">
        <f>+SUMIF('по изворима и контима'!$D$12:$D$499,spisak!$C12,'по изворима и контима'!$O$12:$O$499)</f>
        <v>0</v>
      </c>
      <c r="N12" s="163">
        <f>+SUMIF('по изворима и контима'!$D$12:$D$499,spisak!$C12,'по изворима и контима'!$P$12:$P$499)</f>
        <v>0</v>
      </c>
      <c r="O12" s="65">
        <f t="shared" ref="O12:O30" si="1">+A12</f>
        <v>2</v>
      </c>
    </row>
    <row r="13" spans="1:30" ht="36" customHeight="1">
      <c r="A13" s="94">
        <f t="shared" ref="A13:A23" si="2">A12+1</f>
        <v>3</v>
      </c>
      <c r="B13" s="95" t="e">
        <f>CONCATENATE($A$4,RIGHT(CONCATENATE("0",#REF!),3),A13)</f>
        <v>#REF!</v>
      </c>
      <c r="C13" s="189"/>
      <c r="D13" s="170"/>
      <c r="E13" s="96"/>
      <c r="F13" s="96"/>
      <c r="G13" s="97"/>
      <c r="H13" s="163">
        <f>+SUMIF('по изворима и контима'!$D$12:$D$499,spisak!$C13,'по изворима и контима'!$J$12:$J$499)</f>
        <v>0</v>
      </c>
      <c r="I13" s="163">
        <f>+SUMIF('по изворима и контима'!$D$12:$D$499,spisak!$C13,'по изворима и контима'!$K$12:$K$499)</f>
        <v>0</v>
      </c>
      <c r="J13" s="163">
        <f>+SUMIF('по изворима и контима'!$D$12:$D$499,spisak!$C13,'по изворима и контима'!$L$12:$L$499)</f>
        <v>0</v>
      </c>
      <c r="K13" s="163">
        <f>+SUMIF('по изворима и контима'!$D$12:$D$499,spisak!$C13,'по изворима и контима'!$M$12:$M$499)</f>
        <v>0</v>
      </c>
      <c r="L13" s="163">
        <f>+SUMIF('по изворима и контима'!$D$12:$D$499,spisak!$C13,'по изворима и контима'!$N$12:$N$499)</f>
        <v>0</v>
      </c>
      <c r="M13" s="163">
        <f>+SUMIF('по изворима и контима'!$D$12:$D$499,spisak!$C13,'по изворима и контима'!$O$12:$O$499)</f>
        <v>0</v>
      </c>
      <c r="N13" s="163">
        <f>+SUMIF('по изворима и контима'!$D$12:$D$499,spisak!$C13,'по изворима и контима'!$P$12:$P$499)</f>
        <v>0</v>
      </c>
      <c r="O13" s="65">
        <f t="shared" si="1"/>
        <v>3</v>
      </c>
    </row>
    <row r="14" spans="1:30" ht="36" customHeight="1">
      <c r="A14" s="94">
        <f t="shared" si="2"/>
        <v>4</v>
      </c>
      <c r="B14" s="95" t="e">
        <f>CONCATENATE($A$4,RIGHT(CONCATENATE("0",#REF!),3),A14)</f>
        <v>#REF!</v>
      </c>
      <c r="C14" s="58"/>
      <c r="D14" s="170"/>
      <c r="E14" s="96"/>
      <c r="F14" s="96"/>
      <c r="G14" s="97"/>
      <c r="H14" s="163">
        <f>+SUMIF('по изворима и контима'!$D$12:$D$499,spisak!$C14,'по изворима и контима'!$J$12:$J$499)</f>
        <v>0</v>
      </c>
      <c r="I14" s="163">
        <f>+SUMIF('по изворима и контима'!$D$12:$D$499,spisak!$C14,'по изворима и контима'!$K$12:$K$499)</f>
        <v>0</v>
      </c>
      <c r="J14" s="163">
        <f>+SUMIF('по изворима и контима'!$D$12:$D$499,spisak!$C14,'по изворима и контима'!$L$12:$L$499)</f>
        <v>0</v>
      </c>
      <c r="K14" s="163">
        <f>+SUMIF('по изворима и контима'!$D$12:$D$499,spisak!$C14,'по изворима и контима'!$M$12:$M$499)</f>
        <v>0</v>
      </c>
      <c r="L14" s="163">
        <f>+SUMIF('по изворима и контима'!$D$12:$D$499,spisak!$C14,'по изворима и контима'!$N$12:$N$499)</f>
        <v>0</v>
      </c>
      <c r="M14" s="163">
        <f>+SUMIF('по изворима и контима'!$D$12:$D$499,spisak!$C14,'по изворима и контима'!$O$12:$O$499)</f>
        <v>0</v>
      </c>
      <c r="N14" s="163">
        <f>+SUMIF('по изворима и контима'!$D$12:$D$499,spisak!$C14,'по изворима и контима'!$P$12:$P$499)</f>
        <v>0</v>
      </c>
      <c r="O14" s="65">
        <f t="shared" si="1"/>
        <v>4</v>
      </c>
    </row>
    <row r="15" spans="1:30" ht="36" customHeight="1">
      <c r="A15" s="94">
        <f t="shared" si="2"/>
        <v>5</v>
      </c>
      <c r="B15" s="95" t="e">
        <f>CONCATENATE($A$4,RIGHT(CONCATENATE("0",#REF!),3),A15)</f>
        <v>#REF!</v>
      </c>
      <c r="C15" s="58"/>
      <c r="D15" s="170"/>
      <c r="E15" s="96"/>
      <c r="F15" s="96"/>
      <c r="G15" s="97"/>
      <c r="H15" s="163">
        <f>+SUMIF('по изворима и контима'!$D$12:$D$499,spisak!$C15,'по изворима и контима'!$J$12:$J$499)</f>
        <v>0</v>
      </c>
      <c r="I15" s="163">
        <f>+SUMIF('по изворима и контима'!$D$12:$D$499,spisak!$C15,'по изворима и контима'!$K$12:$K$499)</f>
        <v>0</v>
      </c>
      <c r="J15" s="163">
        <f>+SUMIF('по изворима и контима'!$D$12:$D$499,spisak!$C15,'по изворима и контима'!$L$12:$L$499)</f>
        <v>0</v>
      </c>
      <c r="K15" s="163">
        <f>+SUMIF('по изворима и контима'!$D$12:$D$499,spisak!$C15,'по изворима и контима'!$M$12:$M$499)</f>
        <v>0</v>
      </c>
      <c r="L15" s="163">
        <f>+SUMIF('по изворима и контима'!$D$12:$D$499,spisak!$C15,'по изворима и контима'!$N$12:$N$499)</f>
        <v>0</v>
      </c>
      <c r="M15" s="163">
        <f>+SUMIF('по изворима и контима'!$D$12:$D$499,spisak!$C15,'по изворима и контима'!$O$12:$O$499)</f>
        <v>0</v>
      </c>
      <c r="N15" s="163">
        <f>+SUMIF('по изворима и контима'!$D$12:$D$499,spisak!$C15,'по изворима и контима'!$P$12:$P$499)</f>
        <v>0</v>
      </c>
      <c r="O15" s="65">
        <f t="shared" si="1"/>
        <v>5</v>
      </c>
    </row>
    <row r="16" spans="1:30" ht="36" customHeight="1">
      <c r="A16" s="94">
        <f t="shared" si="2"/>
        <v>6</v>
      </c>
      <c r="B16" s="95" t="e">
        <f>CONCATENATE($A$4,RIGHT(CONCATENATE("0",#REF!),3),A16)</f>
        <v>#REF!</v>
      </c>
      <c r="C16" s="58"/>
      <c r="D16" s="170"/>
      <c r="E16" s="96"/>
      <c r="F16" s="96"/>
      <c r="G16" s="97"/>
      <c r="H16" s="163">
        <f>+SUMIF('по изворима и контима'!$D$12:$D$499,spisak!$C16,'по изворима и контима'!$J$12:$J$499)</f>
        <v>0</v>
      </c>
      <c r="I16" s="163">
        <f>+SUMIF('по изворима и контима'!$D$12:$D$499,spisak!$C16,'по изворима и контима'!$K$12:$K$499)</f>
        <v>0</v>
      </c>
      <c r="J16" s="163">
        <f>+SUMIF('по изворима и контима'!$D$12:$D$499,spisak!$C16,'по изворима и контима'!$L$12:$L$499)</f>
        <v>0</v>
      </c>
      <c r="K16" s="163">
        <f>+SUMIF('по изворима и контима'!$D$12:$D$499,spisak!$C16,'по изворима и контима'!$M$12:$M$499)</f>
        <v>0</v>
      </c>
      <c r="L16" s="163">
        <f>+SUMIF('по изворима и контима'!$D$12:$D$499,spisak!$C16,'по изворима и контима'!$N$12:$N$499)</f>
        <v>0</v>
      </c>
      <c r="M16" s="163">
        <f>+SUMIF('по изворима и контима'!$D$12:$D$499,spisak!$C16,'по изворима и контима'!$O$12:$O$499)</f>
        <v>0</v>
      </c>
      <c r="N16" s="163">
        <f>+SUMIF('по изворима и контима'!$D$12:$D$499,spisak!$C16,'по изворима и контима'!$P$12:$P$499)</f>
        <v>0</v>
      </c>
      <c r="O16" s="65">
        <f t="shared" si="1"/>
        <v>6</v>
      </c>
    </row>
    <row r="17" spans="1:15" ht="36" customHeight="1">
      <c r="A17" s="94">
        <f t="shared" si="2"/>
        <v>7</v>
      </c>
      <c r="B17" s="95" t="e">
        <f>CONCATENATE($A$4,RIGHT(CONCATENATE("0",#REF!),3),A17)</f>
        <v>#REF!</v>
      </c>
      <c r="C17" s="58"/>
      <c r="D17" s="170"/>
      <c r="E17" s="96"/>
      <c r="F17" s="96"/>
      <c r="G17" s="97"/>
      <c r="H17" s="163">
        <f>+SUMIF('по изворима и контима'!$D$12:$D$499,spisak!$C17,'по изворима и контима'!$J$12:$J$499)</f>
        <v>0</v>
      </c>
      <c r="I17" s="163">
        <f>+SUMIF('по изворима и контима'!$D$12:$D$499,spisak!$C17,'по изворима и контима'!$K$12:$K$499)</f>
        <v>0</v>
      </c>
      <c r="J17" s="163">
        <f>+SUMIF('по изворима и контима'!$D$12:$D$499,spisak!$C17,'по изворима и контима'!$L$12:$L$499)</f>
        <v>0</v>
      </c>
      <c r="K17" s="163">
        <f>+SUMIF('по изворима и контима'!$D$12:$D$499,spisak!$C17,'по изворима и контима'!$M$12:$M$499)</f>
        <v>0</v>
      </c>
      <c r="L17" s="163">
        <f>+SUMIF('по изворима и контима'!$D$12:$D$499,spisak!$C17,'по изворима и контима'!$N$12:$N$499)</f>
        <v>0</v>
      </c>
      <c r="M17" s="163">
        <f>+SUMIF('по изворима и контима'!$D$12:$D$499,spisak!$C17,'по изворима и контима'!$O$12:$O$499)</f>
        <v>0</v>
      </c>
      <c r="N17" s="163">
        <f>+SUMIF('по изворима и контима'!$D$12:$D$499,spisak!$C17,'по изворима и контима'!$P$12:$P$499)</f>
        <v>0</v>
      </c>
      <c r="O17" s="65">
        <f t="shared" si="1"/>
        <v>7</v>
      </c>
    </row>
    <row r="18" spans="1:15" ht="36" customHeight="1">
      <c r="A18" s="94">
        <f t="shared" si="2"/>
        <v>8</v>
      </c>
      <c r="B18" s="95" t="e">
        <f>CONCATENATE($A$4,RIGHT(CONCATENATE("0",#REF!),3),A18)</f>
        <v>#REF!</v>
      </c>
      <c r="C18" s="58"/>
      <c r="D18" s="170"/>
      <c r="E18" s="96"/>
      <c r="F18" s="96"/>
      <c r="G18" s="97"/>
      <c r="H18" s="163">
        <f>+SUMIF('по изворима и контима'!$D$12:$D$499,spisak!$C18,'по изворима и контима'!$J$12:$J$499)</f>
        <v>0</v>
      </c>
      <c r="I18" s="163">
        <f>+SUMIF('по изворима и контима'!$D$12:$D$499,spisak!$C18,'по изворима и контима'!$K$12:$K$499)</f>
        <v>0</v>
      </c>
      <c r="J18" s="163">
        <f>+SUMIF('по изворима и контима'!$D$12:$D$499,spisak!$C18,'по изворима и контима'!$L$12:$L$499)</f>
        <v>0</v>
      </c>
      <c r="K18" s="163">
        <f>+SUMIF('по изворима и контима'!$D$12:$D$499,spisak!$C18,'по изворима и контима'!$M$12:$M$499)</f>
        <v>0</v>
      </c>
      <c r="L18" s="163">
        <f>+SUMIF('по изворима и контима'!$D$12:$D$499,spisak!$C18,'по изворима и контима'!$N$12:$N$499)</f>
        <v>0</v>
      </c>
      <c r="M18" s="163">
        <f>+SUMIF('по изворима и контима'!$D$12:$D$499,spisak!$C18,'по изворима и контима'!$O$12:$O$499)</f>
        <v>0</v>
      </c>
      <c r="N18" s="163">
        <f>+SUMIF('по изворима и контима'!$D$12:$D$499,spisak!$C18,'по изворима и контима'!$P$12:$P$499)</f>
        <v>0</v>
      </c>
      <c r="O18" s="65">
        <f t="shared" si="1"/>
        <v>8</v>
      </c>
    </row>
    <row r="19" spans="1:15" ht="36" customHeight="1">
      <c r="A19" s="94">
        <f t="shared" si="2"/>
        <v>9</v>
      </c>
      <c r="B19" s="95" t="e">
        <f>CONCATENATE($A$4,RIGHT(CONCATENATE("0",#REF!),3),A19)</f>
        <v>#REF!</v>
      </c>
      <c r="C19" s="58"/>
      <c r="D19" s="170"/>
      <c r="E19" s="96"/>
      <c r="F19" s="96"/>
      <c r="G19" s="97"/>
      <c r="H19" s="163">
        <f>+SUMIF('по изворима и контима'!$D$12:$D$499,spisak!$C19,'по изворима и контима'!$J$12:$J$499)</f>
        <v>0</v>
      </c>
      <c r="I19" s="163">
        <f>+SUMIF('по изворима и контима'!$D$12:$D$499,spisak!$C19,'по изворима и контима'!$K$12:$K$499)</f>
        <v>0</v>
      </c>
      <c r="J19" s="163">
        <f>+SUMIF('по изворима и контима'!$D$12:$D$499,spisak!$C19,'по изворима и контима'!$L$12:$L$499)</f>
        <v>0</v>
      </c>
      <c r="K19" s="163">
        <f>+SUMIF('по изворима и контима'!$D$12:$D$499,spisak!$C19,'по изворима и контима'!$M$12:$M$499)</f>
        <v>0</v>
      </c>
      <c r="L19" s="163">
        <f>+SUMIF('по изворима и контима'!$D$12:$D$499,spisak!$C19,'по изворима и контима'!$N$12:$N$499)</f>
        <v>0</v>
      </c>
      <c r="M19" s="163">
        <f>+SUMIF('по изворима и контима'!$D$12:$D$499,spisak!$C19,'по изворима и контима'!$O$12:$O$499)</f>
        <v>0</v>
      </c>
      <c r="N19" s="163">
        <f>+SUMIF('по изворима и контима'!$D$12:$D$499,spisak!$C19,'по изворима и контима'!$P$12:$P$499)</f>
        <v>0</v>
      </c>
      <c r="O19" s="65">
        <f t="shared" si="1"/>
        <v>9</v>
      </c>
    </row>
    <row r="20" spans="1:15" ht="36" customHeight="1">
      <c r="A20" s="94">
        <f t="shared" si="2"/>
        <v>10</v>
      </c>
      <c r="B20" s="95" t="e">
        <f>CONCATENATE($A$4,RIGHT(CONCATENATE("0",#REF!),3),A20)</f>
        <v>#REF!</v>
      </c>
      <c r="C20" s="58"/>
      <c r="D20" s="170"/>
      <c r="E20" s="96"/>
      <c r="F20" s="96"/>
      <c r="G20" s="97"/>
      <c r="H20" s="163">
        <f>+SUMIF('по изворима и контима'!$D$12:$D$499,spisak!$C20,'по изворима и контима'!$J$12:$J$499)</f>
        <v>0</v>
      </c>
      <c r="I20" s="163">
        <f>+SUMIF('по изворима и контима'!$D$12:$D$499,spisak!$C20,'по изворима и контима'!$K$12:$K$499)</f>
        <v>0</v>
      </c>
      <c r="J20" s="163">
        <f>+SUMIF('по изворима и контима'!$D$12:$D$499,spisak!$C20,'по изворима и контима'!$L$12:$L$499)</f>
        <v>0</v>
      </c>
      <c r="K20" s="163">
        <f>+SUMIF('по изворима и контима'!$D$12:$D$499,spisak!$C20,'по изворима и контима'!$M$12:$M$499)</f>
        <v>0</v>
      </c>
      <c r="L20" s="163">
        <f>+SUMIF('по изворима и контима'!$D$12:$D$499,spisak!$C20,'по изворима и контима'!$N$12:$N$499)</f>
        <v>0</v>
      </c>
      <c r="M20" s="163">
        <f>+SUMIF('по изворима и контима'!$D$12:$D$499,spisak!$C20,'по изворима и контима'!$O$12:$O$499)</f>
        <v>0</v>
      </c>
      <c r="N20" s="163">
        <f>+SUMIF('по изворима и контима'!$D$12:$D$499,spisak!$C20,'по изворима и контима'!$P$12:$P$499)</f>
        <v>0</v>
      </c>
      <c r="O20" s="65">
        <f t="shared" si="1"/>
        <v>10</v>
      </c>
    </row>
    <row r="21" spans="1:15" ht="36" customHeight="1">
      <c r="A21" s="94">
        <f t="shared" si="2"/>
        <v>11</v>
      </c>
      <c r="B21" s="95" t="e">
        <f>CONCATENATE($A$4,RIGHT(CONCATENATE("0",#REF!),3),A21)</f>
        <v>#REF!</v>
      </c>
      <c r="C21" s="58"/>
      <c r="D21" s="170"/>
      <c r="E21" s="96"/>
      <c r="F21" s="96"/>
      <c r="G21" s="97"/>
      <c r="H21" s="163">
        <f>+SUMIF('по изворима и контима'!$D$12:$D$499,spisak!$C21,'по изворима и контима'!$J$12:$J$499)</f>
        <v>0</v>
      </c>
      <c r="I21" s="163">
        <f>+SUMIF('по изворима и контима'!$D$12:$D$499,spisak!$C21,'по изворима и контима'!$K$12:$K$499)</f>
        <v>0</v>
      </c>
      <c r="J21" s="163">
        <f>+SUMIF('по изворима и контима'!$D$12:$D$499,spisak!$C21,'по изворима и контима'!$L$12:$L$499)</f>
        <v>0</v>
      </c>
      <c r="K21" s="163">
        <f>+SUMIF('по изворима и контима'!$D$12:$D$499,spisak!$C21,'по изворима и контима'!$M$12:$M$499)</f>
        <v>0</v>
      </c>
      <c r="L21" s="163">
        <f>+SUMIF('по изворима и контима'!$D$12:$D$499,spisak!$C21,'по изворима и контима'!$N$12:$N$499)</f>
        <v>0</v>
      </c>
      <c r="M21" s="163">
        <f>+SUMIF('по изворима и контима'!$D$12:$D$499,spisak!$C21,'по изворима и контима'!$O$12:$O$499)</f>
        <v>0</v>
      </c>
      <c r="N21" s="163">
        <f>+SUMIF('по изворима и контима'!$D$12:$D$499,spisak!$C21,'по изворима и контима'!$P$12:$P$499)</f>
        <v>0</v>
      </c>
      <c r="O21" s="65">
        <f t="shared" si="1"/>
        <v>11</v>
      </c>
    </row>
    <row r="22" spans="1:15" ht="36" customHeight="1">
      <c r="A22" s="94">
        <f t="shared" si="2"/>
        <v>12</v>
      </c>
      <c r="B22" s="95" t="e">
        <f>CONCATENATE($A$4,RIGHT(CONCATENATE("0",#REF!),3),A22)</f>
        <v>#REF!</v>
      </c>
      <c r="C22" s="58"/>
      <c r="D22" s="170"/>
      <c r="E22" s="96"/>
      <c r="F22" s="96"/>
      <c r="G22" s="97"/>
      <c r="H22" s="163">
        <f>+SUMIF('по изворима и контима'!$D$12:$D$499,spisak!$C22,'по изворима и контима'!$J$12:$J$499)</f>
        <v>0</v>
      </c>
      <c r="I22" s="163">
        <f>+SUMIF('по изворима и контима'!$D$12:$D$499,spisak!$C22,'по изворима и контима'!$K$12:$K$499)</f>
        <v>0</v>
      </c>
      <c r="J22" s="163">
        <f>+SUMIF('по изворима и контима'!$D$12:$D$499,spisak!$C22,'по изворима и контима'!$L$12:$L$499)</f>
        <v>0</v>
      </c>
      <c r="K22" s="163">
        <f>+SUMIF('по изворима и контима'!$D$12:$D$499,spisak!$C22,'по изворима и контима'!$M$12:$M$499)</f>
        <v>0</v>
      </c>
      <c r="L22" s="163">
        <f>+SUMIF('по изворима и контима'!$D$12:$D$499,spisak!$C22,'по изворима и контима'!$N$12:$N$499)</f>
        <v>0</v>
      </c>
      <c r="M22" s="163">
        <f>+SUMIF('по изворима и контима'!$D$12:$D$499,spisak!$C22,'по изворима и контима'!$O$12:$O$499)</f>
        <v>0</v>
      </c>
      <c r="N22" s="163">
        <f>+SUMIF('по изворима и контима'!$D$12:$D$499,spisak!$C22,'по изворима и контима'!$P$12:$P$499)</f>
        <v>0</v>
      </c>
      <c r="O22" s="65">
        <f t="shared" si="1"/>
        <v>12</v>
      </c>
    </row>
    <row r="23" spans="1:15" ht="36" customHeight="1">
      <c r="A23" s="94">
        <f t="shared" si="2"/>
        <v>13</v>
      </c>
      <c r="B23" s="95" t="e">
        <f>CONCATENATE($A$4,RIGHT(CONCATENATE("0",#REF!),3),A23)</f>
        <v>#REF!</v>
      </c>
      <c r="C23" s="58"/>
      <c r="D23" s="170"/>
      <c r="E23" s="96"/>
      <c r="F23" s="96"/>
      <c r="G23" s="97"/>
      <c r="H23" s="163">
        <f>+SUMIF('по изворима и контима'!$D$12:$D$499,spisak!$C23,'по изворима и контима'!$J$12:$J$499)</f>
        <v>0</v>
      </c>
      <c r="I23" s="163">
        <f>+SUMIF('по изворима и контима'!$D$12:$D$499,spisak!$C23,'по изворима и контима'!$K$12:$K$499)</f>
        <v>0</v>
      </c>
      <c r="J23" s="163">
        <f>+SUMIF('по изворима и контима'!$D$12:$D$499,spisak!$C23,'по изворима и контима'!$L$12:$L$499)</f>
        <v>0</v>
      </c>
      <c r="K23" s="163">
        <f>+SUMIF('по изворима и контима'!$D$12:$D$499,spisak!$C23,'по изворима и контима'!$M$12:$M$499)</f>
        <v>0</v>
      </c>
      <c r="L23" s="163">
        <f>+SUMIF('по изворима и контима'!$D$12:$D$499,spisak!$C23,'по изворима и контима'!$N$12:$N$499)</f>
        <v>0</v>
      </c>
      <c r="M23" s="163">
        <f>+SUMIF('по изворима и контима'!$D$12:$D$499,spisak!$C23,'по изворима и контима'!$O$12:$O$499)</f>
        <v>0</v>
      </c>
      <c r="N23" s="163">
        <f>+SUMIF('по изворима и контима'!$D$12:$D$499,spisak!$C23,'по изворима и контима'!$P$12:$P$499)</f>
        <v>0</v>
      </c>
      <c r="O23" s="65">
        <f t="shared" si="1"/>
        <v>13</v>
      </c>
    </row>
    <row r="24" spans="1:15" ht="36" customHeight="1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70"/>
      <c r="E24" s="96"/>
      <c r="F24" s="96"/>
      <c r="G24" s="97"/>
      <c r="H24" s="163">
        <f>+SUMIF('по изворима и контима'!$D$12:$D$499,spisak!$C24,'по изворима и контима'!$J$12:$J$499)</f>
        <v>0</v>
      </c>
      <c r="I24" s="163">
        <f>+SUMIF('по изворима и контима'!$D$12:$D$499,spisak!$C24,'по изворима и контима'!$K$12:$K$499)</f>
        <v>0</v>
      </c>
      <c r="J24" s="163">
        <f>+SUMIF('по изворима и контима'!$D$12:$D$499,spisak!$C24,'по изворима и контима'!$L$12:$L$499)</f>
        <v>0</v>
      </c>
      <c r="K24" s="163">
        <f>+SUMIF('по изворима и контима'!$D$12:$D$499,spisak!$C24,'по изворима и контима'!$M$12:$M$499)</f>
        <v>0</v>
      </c>
      <c r="L24" s="163">
        <f>+SUMIF('по изворима и контима'!$D$12:$D$499,spisak!$C24,'по изворима и контима'!$N$12:$N$499)</f>
        <v>0</v>
      </c>
      <c r="M24" s="163">
        <f>+SUMIF('по изворима и контима'!$D$12:$D$499,spisak!$C24,'по изворима и контима'!$O$12:$O$499)</f>
        <v>0</v>
      </c>
      <c r="N24" s="163">
        <f>+SUMIF('по изворима и контима'!$D$12:$D$499,spisak!$C24,'по изворима и контима'!$P$12:$P$499)</f>
        <v>0</v>
      </c>
      <c r="O24" s="65">
        <f t="shared" si="1"/>
        <v>14</v>
      </c>
    </row>
    <row r="25" spans="1:15" ht="36" customHeight="1">
      <c r="A25" s="94">
        <f t="shared" si="3"/>
        <v>15</v>
      </c>
      <c r="B25" s="95" t="e">
        <f>CONCATENATE($A$4,RIGHT(CONCATENATE("0",#REF!),3),A25)</f>
        <v>#REF!</v>
      </c>
      <c r="C25" s="58"/>
      <c r="D25" s="170"/>
      <c r="E25" s="96"/>
      <c r="F25" s="96"/>
      <c r="G25" s="97"/>
      <c r="H25" s="163">
        <f>+SUMIF('по изворима и контима'!$D$12:$D$499,spisak!$C25,'по изворима и контима'!$J$12:$J$499)</f>
        <v>0</v>
      </c>
      <c r="I25" s="163">
        <f>+SUMIF('по изворима и контима'!$D$12:$D$499,spisak!$C25,'по изворима и контима'!$K$12:$K$499)</f>
        <v>0</v>
      </c>
      <c r="J25" s="163">
        <f>+SUMIF('по изворима и контима'!$D$12:$D$499,spisak!$C25,'по изворима и контима'!$L$12:$L$499)</f>
        <v>0</v>
      </c>
      <c r="K25" s="163">
        <f>+SUMIF('по изворима и контима'!$D$12:$D$499,spisak!$C25,'по изворима и контима'!$M$12:$M$499)</f>
        <v>0</v>
      </c>
      <c r="L25" s="163">
        <f>+SUMIF('по изворима и контима'!$D$12:$D$499,spisak!$C25,'по изворима и контима'!$N$12:$N$499)</f>
        <v>0</v>
      </c>
      <c r="M25" s="163">
        <f>+SUMIF('по изворима и контима'!$D$12:$D$499,spisak!$C25,'по изворима и контима'!$O$12:$O$499)</f>
        <v>0</v>
      </c>
      <c r="N25" s="163">
        <f>+SUMIF('по изворима и контима'!$D$12:$D$499,spisak!$C25,'по изворима и контима'!$P$12:$P$499)</f>
        <v>0</v>
      </c>
      <c r="O25" s="65">
        <f t="shared" si="1"/>
        <v>15</v>
      </c>
    </row>
    <row r="26" spans="1:15" ht="36" customHeight="1">
      <c r="A26" s="94">
        <f t="shared" si="3"/>
        <v>16</v>
      </c>
      <c r="B26" s="95" t="e">
        <f>CONCATENATE($A$4,RIGHT(CONCATENATE("0",#REF!),3),A26)</f>
        <v>#REF!</v>
      </c>
      <c r="C26" s="58"/>
      <c r="D26" s="170"/>
      <c r="E26" s="96"/>
      <c r="F26" s="96"/>
      <c r="G26" s="97"/>
      <c r="H26" s="163">
        <f>+SUMIF('по изворима и контима'!$D$12:$D$499,spisak!$C26,'по изворима и контима'!$J$12:$J$499)</f>
        <v>0</v>
      </c>
      <c r="I26" s="163">
        <f>+SUMIF('по изворима и контима'!$D$12:$D$499,spisak!$C26,'по изворима и контима'!$K$12:$K$499)</f>
        <v>0</v>
      </c>
      <c r="J26" s="163">
        <f>+SUMIF('по изворима и контима'!$D$12:$D$499,spisak!$C26,'по изворима и контима'!$L$12:$L$499)</f>
        <v>0</v>
      </c>
      <c r="K26" s="163">
        <f>+SUMIF('по изворима и контима'!$D$12:$D$499,spisak!$C26,'по изворима и контима'!$M$12:$M$499)</f>
        <v>0</v>
      </c>
      <c r="L26" s="163">
        <f>+SUMIF('по изворима и контима'!$D$12:$D$499,spisak!$C26,'по изворима и контима'!$N$12:$N$499)</f>
        <v>0</v>
      </c>
      <c r="M26" s="163">
        <f>+SUMIF('по изворима и контима'!$D$12:$D$499,spisak!$C26,'по изворима и контима'!$O$12:$O$499)</f>
        <v>0</v>
      </c>
      <c r="N26" s="163">
        <f>+SUMIF('по изворима и контима'!$D$12:$D$499,spisak!$C26,'по изворима и контима'!$P$12:$P$499)</f>
        <v>0</v>
      </c>
      <c r="O26" s="65">
        <f t="shared" si="1"/>
        <v>16</v>
      </c>
    </row>
    <row r="27" spans="1:15" ht="36" customHeight="1">
      <c r="A27" s="94">
        <f t="shared" si="3"/>
        <v>17</v>
      </c>
      <c r="B27" s="95" t="e">
        <f>CONCATENATE($A$4,RIGHT(CONCATENATE("0",#REF!),3),A27)</f>
        <v>#REF!</v>
      </c>
      <c r="C27" s="58"/>
      <c r="D27" s="170"/>
      <c r="E27" s="96"/>
      <c r="F27" s="96"/>
      <c r="G27" s="97"/>
      <c r="H27" s="163">
        <f>+SUMIF('по изворима и контима'!$D$12:$D$499,spisak!$C27,'по изворима и контима'!$J$12:$J$499)</f>
        <v>0</v>
      </c>
      <c r="I27" s="163">
        <f>+SUMIF('по изворима и контима'!$D$12:$D$499,spisak!$C27,'по изворима и контима'!$K$12:$K$499)</f>
        <v>0</v>
      </c>
      <c r="J27" s="163">
        <f>+SUMIF('по изворима и контима'!$D$12:$D$499,spisak!$C27,'по изворима и контима'!$L$12:$L$499)</f>
        <v>0</v>
      </c>
      <c r="K27" s="163">
        <f>+SUMIF('по изворима и контима'!$D$12:$D$499,spisak!$C27,'по изворима и контима'!$M$12:$M$499)</f>
        <v>0</v>
      </c>
      <c r="L27" s="163">
        <f>+SUMIF('по изворима и контима'!$D$12:$D$499,spisak!$C27,'по изворима и контима'!$N$12:$N$499)</f>
        <v>0</v>
      </c>
      <c r="M27" s="163">
        <f>+SUMIF('по изворима и контима'!$D$12:$D$499,spisak!$C27,'по изворима и контима'!$O$12:$O$499)</f>
        <v>0</v>
      </c>
      <c r="N27" s="163">
        <f>+SUMIF('по изворима и контима'!$D$12:$D$499,spisak!$C27,'по изворима и контима'!$P$12:$P$499)</f>
        <v>0</v>
      </c>
      <c r="O27" s="65">
        <f t="shared" si="1"/>
        <v>17</v>
      </c>
    </row>
    <row r="28" spans="1:15" ht="36" customHeight="1">
      <c r="A28" s="94">
        <f t="shared" si="3"/>
        <v>18</v>
      </c>
      <c r="B28" s="95" t="e">
        <f>CONCATENATE($A$4,RIGHT(CONCATENATE("0",#REF!),3),A28)</f>
        <v>#REF!</v>
      </c>
      <c r="C28" s="58"/>
      <c r="D28" s="170"/>
      <c r="E28" s="96"/>
      <c r="F28" s="96"/>
      <c r="G28" s="97"/>
      <c r="H28" s="163">
        <f>+SUMIF('по изворима и контима'!$D$12:$D$499,spisak!$C28,'по изворима и контима'!$J$12:$J$499)</f>
        <v>0</v>
      </c>
      <c r="I28" s="163">
        <f>+SUMIF('по изворима и контима'!$D$12:$D$499,spisak!$C28,'по изворима и контима'!$K$12:$K$499)</f>
        <v>0</v>
      </c>
      <c r="J28" s="163">
        <f>+SUMIF('по изворима и контима'!$D$12:$D$499,spisak!$C28,'по изворима и контима'!$L$12:$L$499)</f>
        <v>0</v>
      </c>
      <c r="K28" s="163">
        <f>+SUMIF('по изворима и контима'!$D$12:$D$499,spisak!$C28,'по изворима и контима'!$M$12:$M$499)</f>
        <v>0</v>
      </c>
      <c r="L28" s="163">
        <f>+SUMIF('по изворима и контима'!$D$12:$D$499,spisak!$C28,'по изворима и контима'!$N$12:$N$499)</f>
        <v>0</v>
      </c>
      <c r="M28" s="163">
        <f>+SUMIF('по изворима и контима'!$D$12:$D$499,spisak!$C28,'по изворима и контима'!$O$12:$O$499)</f>
        <v>0</v>
      </c>
      <c r="N28" s="163">
        <f>+SUMIF('по изворима и контима'!$D$12:$D$499,spisak!$C28,'по изворима и контима'!$P$12:$P$499)</f>
        <v>0</v>
      </c>
      <c r="O28" s="65">
        <f t="shared" si="1"/>
        <v>18</v>
      </c>
    </row>
    <row r="29" spans="1:15" ht="36" customHeight="1">
      <c r="A29" s="94">
        <f t="shared" si="3"/>
        <v>19</v>
      </c>
      <c r="B29" s="95" t="e">
        <f>CONCATENATE($A$4,RIGHT(CONCATENATE("0",#REF!),3),A29)</f>
        <v>#REF!</v>
      </c>
      <c r="C29" s="58"/>
      <c r="D29" s="170"/>
      <c r="E29" s="96"/>
      <c r="F29" s="96"/>
      <c r="G29" s="97"/>
      <c r="H29" s="163">
        <f>+SUMIF('по изворима и контима'!$D$12:$D$499,spisak!$C29,'по изворима и контима'!$J$12:$J$499)</f>
        <v>0</v>
      </c>
      <c r="I29" s="163">
        <f>+SUMIF('по изворима и контима'!$D$12:$D$499,spisak!$C29,'по изворима и контима'!$K$12:$K$499)</f>
        <v>0</v>
      </c>
      <c r="J29" s="163">
        <f>+SUMIF('по изворима и контима'!$D$12:$D$499,spisak!$C29,'по изворима и контима'!$L$12:$L$499)</f>
        <v>0</v>
      </c>
      <c r="K29" s="163">
        <f>+SUMIF('по изворима и контима'!$D$12:$D$499,spisak!$C29,'по изворима и контима'!$M$12:$M$499)</f>
        <v>0</v>
      </c>
      <c r="L29" s="163">
        <f>+SUMIF('по изворима и контима'!$D$12:$D$499,spisak!$C29,'по изворима и контима'!$N$12:$N$499)</f>
        <v>0</v>
      </c>
      <c r="M29" s="163">
        <f>+SUMIF('по изворима и контима'!$D$12:$D$499,spisak!$C29,'по изворима и контима'!$O$12:$O$499)</f>
        <v>0</v>
      </c>
      <c r="N29" s="163">
        <f>+SUMIF('по изворима и контима'!$D$12:$D$499,spisak!$C29,'по изворима и контима'!$P$12:$P$499)</f>
        <v>0</v>
      </c>
      <c r="O29" s="65">
        <f t="shared" si="1"/>
        <v>19</v>
      </c>
    </row>
    <row r="30" spans="1:15" ht="36" customHeight="1">
      <c r="A30" s="94">
        <f t="shared" si="3"/>
        <v>20</v>
      </c>
      <c r="B30" s="95" t="e">
        <f>CONCATENATE($A$4,RIGHT(CONCATENATE("0",#REF!),3),A30)</f>
        <v>#REF!</v>
      </c>
      <c r="C30" s="58"/>
      <c r="D30" s="170"/>
      <c r="E30" s="96"/>
      <c r="F30" s="96"/>
      <c r="G30" s="97"/>
      <c r="H30" s="163">
        <f>+SUMIF('по изворима и контима'!$D$12:$D$499,spisak!$C30,'по изворима и контима'!$J$12:$J$499)</f>
        <v>0</v>
      </c>
      <c r="I30" s="163">
        <f>+SUMIF('по изворима и контима'!$D$12:$D$499,spisak!$C30,'по изворима и контима'!$K$12:$K$499)</f>
        <v>0</v>
      </c>
      <c r="J30" s="163">
        <f>+SUMIF('по изворима и контима'!$D$12:$D$499,spisak!$C30,'по изворима и контима'!$L$12:$L$499)</f>
        <v>0</v>
      </c>
      <c r="K30" s="163">
        <f>+SUMIF('по изворима и контима'!$D$12:$D$499,spisak!$C30,'по изворима и контима'!$M$12:$M$499)</f>
        <v>0</v>
      </c>
      <c r="L30" s="163">
        <f>+SUMIF('по изворима и контима'!$D$12:$D$499,spisak!$C30,'по изворима и контима'!$N$12:$N$499)</f>
        <v>0</v>
      </c>
      <c r="M30" s="163">
        <f>+SUMIF('по изворима и контима'!$D$12:$D$499,spisak!$C30,'по изворима и контима'!$O$12:$O$499)</f>
        <v>0</v>
      </c>
      <c r="N30" s="163">
        <f>+SUMIF('по изворима и контима'!$D$12:$D$499,spisak!$C30,'по изворима и контима'!$P$12:$P$499)</f>
        <v>0</v>
      </c>
      <c r="O30" s="65">
        <f t="shared" si="1"/>
        <v>20</v>
      </c>
    </row>
    <row r="31" spans="1:15" ht="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5" ht="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14" ht="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0.25" customHeight="1" thickBot="1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2"/>
      <c r="L34" s="112"/>
      <c r="M34" s="112"/>
      <c r="N34" s="111"/>
    </row>
    <row r="35" spans="1:14" ht="17.25" customHeight="1">
      <c r="A35" s="111"/>
      <c r="B35" s="111"/>
      <c r="C35" s="114" t="s">
        <v>679</v>
      </c>
      <c r="D35" s="111"/>
      <c r="E35" s="111"/>
      <c r="F35" s="111"/>
      <c r="G35" s="111"/>
      <c r="H35" s="113" t="s">
        <v>680</v>
      </c>
      <c r="I35" s="113"/>
      <c r="J35" s="111"/>
      <c r="K35" s="190" t="s">
        <v>678</v>
      </c>
      <c r="L35" s="190"/>
      <c r="M35" s="190"/>
      <c r="N35" s="111"/>
    </row>
    <row r="36" spans="1:14" ht="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</sheetData>
  <sheetProtection password="9D63" sheet="1" objects="1" scenarios="1" formatCells="0" formatColumns="0" formatRows="0" autoFilter="0" pivotTables="0"/>
  <mergeCells count="6">
    <mergeCell ref="K35:M35"/>
    <mergeCell ref="A5:C5"/>
    <mergeCell ref="A3:C3"/>
    <mergeCell ref="A1:N1"/>
    <mergeCell ref="A2:N2"/>
    <mergeCell ref="C4:J4"/>
  </mergeCells>
  <phoneticPr fontId="0" type="noConversion"/>
  <conditionalFormatting sqref="L15:M18 K19:K30 L11:L30">
    <cfRule type="expression" dxfId="43" priority="71">
      <formula>#REF!&gt;0</formula>
    </cfRule>
  </conditionalFormatting>
  <conditionalFormatting sqref="L19:L30 M11:M30">
    <cfRule type="expression" dxfId="42" priority="67" stopIfTrue="1">
      <formula>#REF!&gt;0</formula>
    </cfRule>
  </conditionalFormatting>
  <conditionalFormatting sqref="L24:N30 L20:M30 L19 M11:N30">
    <cfRule type="expression" dxfId="41" priority="65" stopIfTrue="1">
      <formula>#REF!&gt;0</formula>
    </cfRule>
  </conditionalFormatting>
  <conditionalFormatting sqref="M24:N30 M20:M30 N11:N30">
    <cfRule type="expression" dxfId="40" priority="53" stopIfTrue="1">
      <formula>#REF!&gt;0</formula>
    </cfRule>
  </conditionalFormatting>
  <conditionalFormatting sqref="L15:M18 K19:K30 L11:L30">
    <cfRule type="expression" dxfId="39" priority="51">
      <formula>#REF!&gt;0</formula>
    </cfRule>
  </conditionalFormatting>
  <conditionalFormatting sqref="G6">
    <cfRule type="expression" dxfId="38" priority="1">
      <formula>$G$6&lt;$H$6+SUM($J$6:$N$6)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R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L8" sqref="L8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6" width="16" style="65" customWidth="1"/>
    <col min="17" max="16384" width="9.140625" style="65"/>
  </cols>
  <sheetData>
    <row r="1" spans="1:17" ht="24" thickBot="1">
      <c r="A1" s="205" t="s">
        <v>731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</row>
    <row r="2" spans="1:17" ht="18.75" thickBot="1">
      <c r="A2" s="208" t="s">
        <v>783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</row>
    <row r="3" spans="1:17" ht="15" thickBot="1">
      <c r="A3" s="213" t="s">
        <v>456</v>
      </c>
      <c r="B3" s="214"/>
      <c r="C3" s="214"/>
      <c r="D3" s="214"/>
      <c r="E3" s="146"/>
      <c r="F3" s="146"/>
      <c r="I3" s="66"/>
      <c r="J3" s="66"/>
      <c r="K3" s="66"/>
      <c r="L3" s="66"/>
      <c r="M3" s="67"/>
      <c r="N3" s="67"/>
      <c r="O3" s="67"/>
    </row>
    <row r="4" spans="1:17" ht="21.75" customHeight="1" thickBot="1">
      <c r="A4" s="129">
        <f>spisak!$A$4</f>
        <v>0</v>
      </c>
      <c r="C4" s="211" t="str">
        <f>spisak!$C$4</f>
        <v/>
      </c>
      <c r="D4" s="212"/>
      <c r="E4" s="212"/>
      <c r="F4" s="212"/>
      <c r="G4" s="212"/>
      <c r="H4" s="212"/>
      <c r="I4" s="212"/>
      <c r="J4" s="154"/>
      <c r="K4" s="169"/>
      <c r="L4" s="66"/>
    </row>
    <row r="5" spans="1:17" ht="16.5" customHeight="1" thickBot="1">
      <c r="A5" s="215"/>
      <c r="B5" s="216"/>
      <c r="C5" s="216"/>
      <c r="D5" s="216"/>
      <c r="E5" s="146"/>
      <c r="F5" s="146"/>
      <c r="I5" s="66"/>
      <c r="J5" s="66"/>
      <c r="K5" s="66"/>
      <c r="L5" s="66"/>
    </row>
    <row r="6" spans="1:17" ht="18.75" customHeight="1">
      <c r="L6" s="68">
        <f>spisak!J$6</f>
        <v>0</v>
      </c>
      <c r="M6" s="69">
        <f>spisak!K$6</f>
        <v>0</v>
      </c>
      <c r="N6" s="69">
        <f>spisak!L$6</f>
        <v>0</v>
      </c>
      <c r="O6" s="69">
        <f>spisak!M$6</f>
        <v>0</v>
      </c>
      <c r="P6" s="70">
        <f>spisak!N$6</f>
        <v>0</v>
      </c>
      <c r="Q6" s="71"/>
    </row>
    <row r="7" spans="1:17" ht="21.75" customHeight="1" thickBot="1">
      <c r="A7" s="65">
        <f>+MAX(A12:A497)</f>
        <v>20</v>
      </c>
      <c r="L7" s="72">
        <f>SUM(L12:L49)</f>
        <v>0</v>
      </c>
      <c r="M7" s="72">
        <f t="shared" ref="M7:P7" si="0">SUM(M12:M49)</f>
        <v>0</v>
      </c>
      <c r="N7" s="72">
        <f t="shared" si="0"/>
        <v>0</v>
      </c>
      <c r="O7" s="72">
        <f t="shared" si="0"/>
        <v>0</v>
      </c>
      <c r="P7" s="72">
        <f t="shared" si="0"/>
        <v>0</v>
      </c>
    </row>
    <row r="8" spans="1:17" ht="15">
      <c r="A8" s="65">
        <f>27*spisak!A8</f>
        <v>0</v>
      </c>
      <c r="L8" s="164" t="s">
        <v>635</v>
      </c>
      <c r="M8" s="74"/>
      <c r="N8" s="75"/>
    </row>
    <row r="9" spans="1:17" ht="48" customHeight="1">
      <c r="A9" s="59" t="s">
        <v>278</v>
      </c>
      <c r="B9" s="88"/>
      <c r="C9" s="88"/>
      <c r="D9" s="59" t="s">
        <v>122</v>
      </c>
      <c r="E9" s="156" t="s">
        <v>791</v>
      </c>
      <c r="F9" s="155" t="s">
        <v>792</v>
      </c>
      <c r="G9" s="59" t="s">
        <v>675</v>
      </c>
      <c r="H9" s="59" t="s">
        <v>676</v>
      </c>
      <c r="I9" s="60" t="s">
        <v>276</v>
      </c>
      <c r="J9" s="59" t="s">
        <v>794</v>
      </c>
      <c r="K9" s="59" t="s">
        <v>795</v>
      </c>
      <c r="L9" s="59" t="s">
        <v>1180</v>
      </c>
      <c r="M9" s="59" t="s">
        <v>642</v>
      </c>
      <c r="N9" s="59" t="s">
        <v>719</v>
      </c>
      <c r="O9" s="59" t="s">
        <v>781</v>
      </c>
      <c r="P9" s="59" t="s">
        <v>782</v>
      </c>
    </row>
    <row r="10" spans="1:17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793</v>
      </c>
      <c r="O10" s="90" t="s">
        <v>796</v>
      </c>
      <c r="P10" s="90" t="s">
        <v>797</v>
      </c>
    </row>
    <row r="11" spans="1:17" ht="15" hidden="1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</row>
    <row r="12" spans="1:17" ht="27" customHeight="1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7"/>
      <c r="F12" s="157"/>
      <c r="G12" s="161" t="str">
        <f t="shared" ref="G12:G31" si="1">IF(ISBLANK(H12)=TRUE,"",+VALUE(LEFT(H12,3)))</f>
        <v/>
      </c>
      <c r="H12" s="101"/>
      <c r="I12" s="102"/>
      <c r="J12" s="165"/>
      <c r="K12" s="165"/>
      <c r="L12" s="103"/>
      <c r="M12" s="103"/>
      <c r="N12" s="103"/>
      <c r="O12" s="103"/>
      <c r="P12" s="103"/>
    </row>
    <row r="13" spans="1:17" ht="27" customHeight="1">
      <c r="A13" s="104">
        <f>A12+1</f>
        <v>2</v>
      </c>
      <c r="B13" s="105" t="e">
        <f>VLOOKUP(D13,spisak!$C$11:$D$30,2,FALSE)</f>
        <v>#N/A</v>
      </c>
      <c r="C13" s="105" t="e">
        <f t="shared" ref="C13:C31" si="2">CONCATENATE(B13,RIGHT(CONCATENATE("0",A13),2))</f>
        <v>#N/A</v>
      </c>
      <c r="D13" s="189"/>
      <c r="E13" s="158"/>
      <c r="F13" s="158"/>
      <c r="G13" s="162" t="str">
        <f t="shared" si="1"/>
        <v/>
      </c>
      <c r="H13" s="106"/>
      <c r="I13" s="96"/>
      <c r="J13" s="166"/>
      <c r="K13" s="166"/>
      <c r="L13" s="97"/>
      <c r="M13" s="97"/>
      <c r="N13" s="97"/>
      <c r="O13" s="97"/>
      <c r="P13" s="97"/>
    </row>
    <row r="14" spans="1:17" ht="27" customHeight="1">
      <c r="A14" s="99">
        <f t="shared" ref="A14:A31" si="3">A13+1</f>
        <v>3</v>
      </c>
      <c r="B14" s="100" t="e">
        <f>VLOOKUP(D14,spisak!$C$11:$D$30,2,FALSE)</f>
        <v>#N/A</v>
      </c>
      <c r="C14" s="100" t="e">
        <f t="shared" si="2"/>
        <v>#N/A</v>
      </c>
      <c r="D14" s="107"/>
      <c r="E14" s="157"/>
      <c r="F14" s="157"/>
      <c r="G14" s="161" t="str">
        <f t="shared" si="1"/>
        <v/>
      </c>
      <c r="H14" s="101"/>
      <c r="I14" s="102"/>
      <c r="J14" s="165"/>
      <c r="K14" s="165"/>
      <c r="L14" s="103"/>
      <c r="M14" s="103"/>
      <c r="N14" s="103"/>
      <c r="O14" s="103"/>
      <c r="P14" s="103"/>
    </row>
    <row r="15" spans="1:17" ht="27" customHeight="1">
      <c r="A15" s="104">
        <f t="shared" si="3"/>
        <v>4</v>
      </c>
      <c r="B15" s="105" t="e">
        <f>VLOOKUP(D15,spisak!$C$11:$D$30,2,FALSE)</f>
        <v>#N/A</v>
      </c>
      <c r="C15" s="105" t="e">
        <f t="shared" si="2"/>
        <v>#N/A</v>
      </c>
      <c r="D15" s="58"/>
      <c r="E15" s="159"/>
      <c r="F15" s="159"/>
      <c r="G15" s="162" t="str">
        <f t="shared" si="1"/>
        <v/>
      </c>
      <c r="H15" s="106"/>
      <c r="I15" s="106"/>
      <c r="J15" s="167"/>
      <c r="K15" s="167"/>
      <c r="L15" s="97"/>
      <c r="M15" s="97"/>
      <c r="N15" s="97"/>
      <c r="O15" s="97"/>
      <c r="P15" s="97"/>
    </row>
    <row r="16" spans="1:17" ht="27" customHeight="1">
      <c r="A16" s="99">
        <f t="shared" si="3"/>
        <v>5</v>
      </c>
      <c r="B16" s="100" t="e">
        <f>VLOOKUP(D16,spisak!$C$11:$D$30,2,FALSE)</f>
        <v>#N/A</v>
      </c>
      <c r="C16" s="100" t="e">
        <f t="shared" si="2"/>
        <v>#N/A</v>
      </c>
      <c r="D16" s="107"/>
      <c r="E16" s="160"/>
      <c r="F16" s="160"/>
      <c r="G16" s="161" t="str">
        <f t="shared" si="1"/>
        <v/>
      </c>
      <c r="H16" s="101"/>
      <c r="I16" s="101"/>
      <c r="J16" s="168"/>
      <c r="K16" s="168"/>
      <c r="L16" s="103"/>
      <c r="M16" s="103"/>
      <c r="N16" s="103"/>
      <c r="O16" s="103"/>
      <c r="P16" s="103"/>
    </row>
    <row r="17" spans="1:18" ht="27" customHeight="1">
      <c r="A17" s="104">
        <f t="shared" si="3"/>
        <v>6</v>
      </c>
      <c r="B17" s="105" t="e">
        <f>VLOOKUP(D17,spisak!$C$11:$D$30,2,FALSE)</f>
        <v>#N/A</v>
      </c>
      <c r="C17" s="105" t="e">
        <f t="shared" si="2"/>
        <v>#N/A</v>
      </c>
      <c r="D17" s="58"/>
      <c r="E17" s="159"/>
      <c r="F17" s="159"/>
      <c r="G17" s="162" t="str">
        <f t="shared" si="1"/>
        <v/>
      </c>
      <c r="H17" s="106"/>
      <c r="I17" s="106"/>
      <c r="J17" s="167"/>
      <c r="K17" s="167"/>
      <c r="L17" s="97"/>
      <c r="M17" s="97"/>
      <c r="N17" s="97"/>
      <c r="O17" s="97"/>
      <c r="P17" s="97"/>
    </row>
    <row r="18" spans="1:18" ht="27" customHeight="1">
      <c r="A18" s="99">
        <f t="shared" si="3"/>
        <v>7</v>
      </c>
      <c r="B18" s="100" t="e">
        <f>VLOOKUP(D18,spisak!$C$11:$D$30,2,FALSE)</f>
        <v>#N/A</v>
      </c>
      <c r="C18" s="100" t="e">
        <f t="shared" si="2"/>
        <v>#N/A</v>
      </c>
      <c r="D18" s="107"/>
      <c r="E18" s="160"/>
      <c r="F18" s="160"/>
      <c r="G18" s="161" t="str">
        <f t="shared" si="1"/>
        <v/>
      </c>
      <c r="H18" s="101"/>
      <c r="I18" s="101"/>
      <c r="J18" s="168"/>
      <c r="K18" s="168"/>
      <c r="L18" s="103"/>
      <c r="M18" s="103"/>
      <c r="N18" s="103"/>
      <c r="O18" s="103"/>
      <c r="P18" s="103"/>
    </row>
    <row r="19" spans="1:18" ht="27" customHeight="1">
      <c r="A19" s="104">
        <f t="shared" si="3"/>
        <v>8</v>
      </c>
      <c r="B19" s="105" t="e">
        <f>VLOOKUP(D19,spisak!$C$11:$D$30,2,FALSE)</f>
        <v>#N/A</v>
      </c>
      <c r="C19" s="105" t="e">
        <f t="shared" si="2"/>
        <v>#N/A</v>
      </c>
      <c r="D19" s="58"/>
      <c r="E19" s="159"/>
      <c r="F19" s="159"/>
      <c r="G19" s="162" t="str">
        <f t="shared" si="1"/>
        <v/>
      </c>
      <c r="H19" s="106"/>
      <c r="I19" s="106"/>
      <c r="J19" s="167"/>
      <c r="K19" s="167"/>
      <c r="L19" s="97"/>
      <c r="M19" s="97"/>
      <c r="N19" s="97"/>
      <c r="O19" s="97"/>
      <c r="P19" s="97"/>
      <c r="R19" s="79"/>
    </row>
    <row r="20" spans="1:18" ht="27" customHeight="1">
      <c r="A20" s="99">
        <f t="shared" si="3"/>
        <v>9</v>
      </c>
      <c r="B20" s="100" t="e">
        <f>VLOOKUP(D20,spisak!$C$11:$D$30,2,FALSE)</f>
        <v>#N/A</v>
      </c>
      <c r="C20" s="100" t="e">
        <f t="shared" si="2"/>
        <v>#N/A</v>
      </c>
      <c r="D20" s="107"/>
      <c r="E20" s="160"/>
      <c r="F20" s="160"/>
      <c r="G20" s="161" t="str">
        <f t="shared" si="1"/>
        <v/>
      </c>
      <c r="H20" s="101"/>
      <c r="I20" s="101"/>
      <c r="J20" s="168"/>
      <c r="K20" s="168"/>
      <c r="L20" s="103"/>
      <c r="M20" s="103"/>
      <c r="N20" s="103"/>
      <c r="O20" s="103"/>
      <c r="P20" s="103"/>
      <c r="R20" s="79"/>
    </row>
    <row r="21" spans="1:18" ht="27" customHeight="1">
      <c r="A21" s="104">
        <f t="shared" si="3"/>
        <v>10</v>
      </c>
      <c r="B21" s="105" t="e">
        <f>VLOOKUP(D21,spisak!$C$11:$D$30,2,FALSE)</f>
        <v>#N/A</v>
      </c>
      <c r="C21" s="105" t="e">
        <f t="shared" si="2"/>
        <v>#N/A</v>
      </c>
      <c r="D21" s="58"/>
      <c r="E21" s="159"/>
      <c r="F21" s="159"/>
      <c r="G21" s="162" t="str">
        <f t="shared" si="1"/>
        <v/>
      </c>
      <c r="H21" s="106"/>
      <c r="I21" s="106"/>
      <c r="J21" s="167"/>
      <c r="K21" s="167"/>
      <c r="L21" s="97"/>
      <c r="M21" s="97"/>
      <c r="N21" s="97"/>
      <c r="O21" s="97"/>
      <c r="P21" s="97"/>
      <c r="R21" s="79"/>
    </row>
    <row r="22" spans="1:18" ht="27" customHeight="1">
      <c r="A22" s="99">
        <f t="shared" si="3"/>
        <v>11</v>
      </c>
      <c r="B22" s="100" t="e">
        <f>VLOOKUP(D22,spisak!$C$11:$D$30,2,FALSE)</f>
        <v>#N/A</v>
      </c>
      <c r="C22" s="100" t="e">
        <f t="shared" si="2"/>
        <v>#N/A</v>
      </c>
      <c r="D22" s="107"/>
      <c r="E22" s="160"/>
      <c r="F22" s="160"/>
      <c r="G22" s="161" t="str">
        <f t="shared" si="1"/>
        <v/>
      </c>
      <c r="H22" s="101"/>
      <c r="I22" s="101"/>
      <c r="J22" s="168"/>
      <c r="K22" s="168"/>
      <c r="L22" s="103"/>
      <c r="M22" s="103"/>
      <c r="N22" s="103"/>
      <c r="O22" s="103"/>
      <c r="P22" s="103"/>
      <c r="R22" s="79"/>
    </row>
    <row r="23" spans="1:18" ht="27" customHeight="1">
      <c r="A23" s="104">
        <f t="shared" si="3"/>
        <v>12</v>
      </c>
      <c r="B23" s="105" t="e">
        <f>VLOOKUP(D23,spisak!$C$11:$D$30,2,FALSE)</f>
        <v>#N/A</v>
      </c>
      <c r="C23" s="105" t="e">
        <f t="shared" si="2"/>
        <v>#N/A</v>
      </c>
      <c r="D23" s="98"/>
      <c r="E23" s="158"/>
      <c r="F23" s="158"/>
      <c r="G23" s="162" t="str">
        <f t="shared" si="1"/>
        <v/>
      </c>
      <c r="H23" s="106"/>
      <c r="I23" s="96"/>
      <c r="J23" s="166"/>
      <c r="K23" s="166"/>
      <c r="L23" s="97"/>
      <c r="M23" s="97"/>
      <c r="N23" s="97"/>
      <c r="O23" s="97"/>
      <c r="P23" s="97"/>
    </row>
    <row r="24" spans="1:18" ht="27" customHeight="1">
      <c r="A24" s="99">
        <f t="shared" si="3"/>
        <v>13</v>
      </c>
      <c r="B24" s="100" t="e">
        <f>VLOOKUP(D24,spisak!$C$11:$D$30,2,FALSE)</f>
        <v>#N/A</v>
      </c>
      <c r="C24" s="100" t="e">
        <f t="shared" si="2"/>
        <v>#N/A</v>
      </c>
      <c r="D24" s="107"/>
      <c r="E24" s="157"/>
      <c r="F24" s="157"/>
      <c r="G24" s="161" t="str">
        <f t="shared" si="1"/>
        <v/>
      </c>
      <c r="H24" s="101"/>
      <c r="I24" s="102"/>
      <c r="J24" s="165"/>
      <c r="K24" s="165"/>
      <c r="L24" s="103"/>
      <c r="M24" s="103"/>
      <c r="N24" s="103"/>
      <c r="O24" s="103"/>
      <c r="P24" s="103"/>
    </row>
    <row r="25" spans="1:18" ht="27" customHeight="1">
      <c r="A25" s="104">
        <f t="shared" si="3"/>
        <v>14</v>
      </c>
      <c r="B25" s="105" t="e">
        <f>VLOOKUP(D25,spisak!$C$11:$D$30,2,FALSE)</f>
        <v>#N/A</v>
      </c>
      <c r="C25" s="105" t="e">
        <f t="shared" si="2"/>
        <v>#N/A</v>
      </c>
      <c r="D25" s="98"/>
      <c r="E25" s="158"/>
      <c r="F25" s="158"/>
      <c r="G25" s="162" t="str">
        <f t="shared" si="1"/>
        <v/>
      </c>
      <c r="H25" s="106"/>
      <c r="I25" s="96"/>
      <c r="J25" s="166"/>
      <c r="K25" s="166"/>
      <c r="L25" s="97"/>
      <c r="M25" s="97"/>
      <c r="N25" s="97"/>
      <c r="O25" s="97"/>
      <c r="P25" s="97"/>
    </row>
    <row r="26" spans="1:18" ht="27" customHeight="1">
      <c r="A26" s="99">
        <f t="shared" si="3"/>
        <v>15</v>
      </c>
      <c r="B26" s="100" t="e">
        <f>VLOOKUP(D26,spisak!$C$11:$D$30,2,FALSE)</f>
        <v>#N/A</v>
      </c>
      <c r="C26" s="100" t="e">
        <f t="shared" si="2"/>
        <v>#N/A</v>
      </c>
      <c r="D26" s="107"/>
      <c r="E26" s="157"/>
      <c r="F26" s="157"/>
      <c r="G26" s="161" t="str">
        <f t="shared" si="1"/>
        <v/>
      </c>
      <c r="H26" s="101"/>
      <c r="I26" s="102"/>
      <c r="J26" s="165"/>
      <c r="K26" s="165"/>
      <c r="L26" s="103"/>
      <c r="M26" s="103"/>
      <c r="N26" s="103"/>
      <c r="O26" s="103"/>
      <c r="P26" s="103"/>
    </row>
    <row r="27" spans="1:18" ht="27" customHeight="1">
      <c r="A27" s="104">
        <f t="shared" si="3"/>
        <v>16</v>
      </c>
      <c r="B27" s="105" t="e">
        <f>VLOOKUP(D27,spisak!$C$11:$D$30,2,FALSE)</f>
        <v>#N/A</v>
      </c>
      <c r="C27" s="105" t="e">
        <f t="shared" si="2"/>
        <v>#N/A</v>
      </c>
      <c r="D27" s="98"/>
      <c r="E27" s="158"/>
      <c r="F27" s="158"/>
      <c r="G27" s="162" t="str">
        <f t="shared" si="1"/>
        <v/>
      </c>
      <c r="H27" s="106"/>
      <c r="I27" s="96"/>
      <c r="J27" s="166"/>
      <c r="K27" s="166"/>
      <c r="L27" s="97"/>
      <c r="M27" s="97"/>
      <c r="N27" s="97"/>
      <c r="O27" s="97"/>
      <c r="P27" s="97"/>
    </row>
    <row r="28" spans="1:18" ht="27" customHeight="1">
      <c r="A28" s="99">
        <f t="shared" si="3"/>
        <v>17</v>
      </c>
      <c r="B28" s="100" t="e">
        <f>VLOOKUP(D28,spisak!$C$11:$D$30,2,FALSE)</f>
        <v>#N/A</v>
      </c>
      <c r="C28" s="100" t="e">
        <f t="shared" si="2"/>
        <v>#N/A</v>
      </c>
      <c r="D28" s="107"/>
      <c r="E28" s="157"/>
      <c r="F28" s="157"/>
      <c r="G28" s="161" t="str">
        <f t="shared" si="1"/>
        <v/>
      </c>
      <c r="H28" s="101"/>
      <c r="I28" s="102"/>
      <c r="J28" s="165"/>
      <c r="K28" s="165"/>
      <c r="L28" s="103"/>
      <c r="M28" s="103"/>
      <c r="N28" s="103"/>
      <c r="O28" s="103"/>
      <c r="P28" s="103"/>
    </row>
    <row r="29" spans="1:18" ht="27" customHeight="1">
      <c r="A29" s="104">
        <f t="shared" si="3"/>
        <v>18</v>
      </c>
      <c r="B29" s="105" t="e">
        <f>VLOOKUP(D29,spisak!$C$11:$D$30,2,FALSE)</f>
        <v>#N/A</v>
      </c>
      <c r="C29" s="105" t="e">
        <f t="shared" si="2"/>
        <v>#N/A</v>
      </c>
      <c r="D29" s="98"/>
      <c r="E29" s="158"/>
      <c r="F29" s="158"/>
      <c r="G29" s="162" t="str">
        <f t="shared" si="1"/>
        <v/>
      </c>
      <c r="H29" s="106"/>
      <c r="I29" s="96"/>
      <c r="J29" s="166"/>
      <c r="K29" s="166"/>
      <c r="L29" s="97"/>
      <c r="M29" s="97"/>
      <c r="N29" s="97"/>
      <c r="O29" s="97"/>
      <c r="P29" s="97"/>
    </row>
    <row r="30" spans="1:18" ht="27" customHeight="1">
      <c r="A30" s="99">
        <f t="shared" si="3"/>
        <v>19</v>
      </c>
      <c r="B30" s="100" t="e">
        <f>VLOOKUP(D30,spisak!$C$11:$D$30,2,FALSE)</f>
        <v>#N/A</v>
      </c>
      <c r="C30" s="100" t="e">
        <f t="shared" si="2"/>
        <v>#N/A</v>
      </c>
      <c r="D30" s="107"/>
      <c r="E30" s="157"/>
      <c r="F30" s="157"/>
      <c r="G30" s="161" t="str">
        <f t="shared" si="1"/>
        <v/>
      </c>
      <c r="H30" s="101"/>
      <c r="I30" s="102"/>
      <c r="J30" s="165"/>
      <c r="K30" s="165"/>
      <c r="L30" s="103"/>
      <c r="M30" s="103"/>
      <c r="N30" s="103"/>
      <c r="O30" s="103"/>
      <c r="P30" s="103"/>
    </row>
    <row r="31" spans="1:18" ht="27" customHeight="1">
      <c r="A31" s="104">
        <f t="shared" si="3"/>
        <v>20</v>
      </c>
      <c r="B31" s="105" t="e">
        <f>VLOOKUP(D31,spisak!$C$11:$D$30,2,FALSE)</f>
        <v>#N/A</v>
      </c>
      <c r="C31" s="105" t="e">
        <f t="shared" si="2"/>
        <v>#N/A</v>
      </c>
      <c r="D31" s="98"/>
      <c r="E31" s="158"/>
      <c r="F31" s="158"/>
      <c r="G31" s="162" t="str">
        <f t="shared" si="1"/>
        <v/>
      </c>
      <c r="H31" s="106"/>
      <c r="I31" s="96"/>
      <c r="J31" s="166"/>
      <c r="K31" s="166"/>
      <c r="L31" s="97"/>
      <c r="M31" s="97"/>
      <c r="N31" s="97"/>
      <c r="O31" s="97"/>
      <c r="P31" s="97"/>
    </row>
    <row r="32" spans="1:18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>
      <c r="A35" s="108"/>
      <c r="B35" s="109"/>
      <c r="C35" s="109"/>
      <c r="D35" s="114" t="s">
        <v>679</v>
      </c>
      <c r="E35" s="114"/>
      <c r="F35" s="114"/>
      <c r="G35" s="111"/>
      <c r="H35" s="111"/>
      <c r="I35" s="110"/>
      <c r="J35" s="110"/>
      <c r="K35" s="110"/>
      <c r="L35" s="110"/>
      <c r="M35" s="190" t="s">
        <v>678</v>
      </c>
      <c r="N35" s="190"/>
      <c r="O35" s="190"/>
      <c r="P35" s="111"/>
    </row>
    <row r="36" spans="1:16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sheetProtection password="9D63" sheet="1" objects="1" scenarios="1"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O235"/>
  <sheetViews>
    <sheetView topLeftCell="A145" zoomScaleNormal="100" workbookViewId="0">
      <selection activeCell="A40" sqref="A40:E57"/>
    </sheetView>
  </sheetViews>
  <sheetFormatPr defaultRowHeight="12.75"/>
  <cols>
    <col min="1" max="1" width="54.42578125" style="171" bestFit="1" customWidth="1"/>
    <col min="2" max="2" width="34.5703125" style="171" bestFit="1" customWidth="1"/>
    <col min="3" max="9" width="9.140625" style="171" bestFit="1" customWidth="1"/>
    <col min="10" max="10" width="21.42578125" style="171" bestFit="1" customWidth="1"/>
    <col min="11" max="12" width="9.140625" style="171" bestFit="1" customWidth="1"/>
    <col min="13" max="13" width="28.28515625" style="171" bestFit="1" customWidth="1"/>
    <col min="14" max="14" width="9.140625" style="171" bestFit="1" customWidth="1"/>
    <col min="15" max="15" width="38.42578125" style="171" bestFit="1" customWidth="1"/>
    <col min="16" max="256" width="9.140625" style="171"/>
    <col min="257" max="257" width="54.42578125" style="171" bestFit="1" customWidth="1"/>
    <col min="258" max="258" width="34.5703125" style="171" bestFit="1" customWidth="1"/>
    <col min="259" max="265" width="9.140625" style="171" bestFit="1" customWidth="1"/>
    <col min="266" max="266" width="21.42578125" style="171" bestFit="1" customWidth="1"/>
    <col min="267" max="268" width="9.140625" style="171" bestFit="1" customWidth="1"/>
    <col min="269" max="269" width="28.28515625" style="171" bestFit="1" customWidth="1"/>
    <col min="270" max="270" width="9.140625" style="171" bestFit="1" customWidth="1"/>
    <col min="271" max="271" width="38.42578125" style="171" bestFit="1" customWidth="1"/>
    <col min="272" max="512" width="9.140625" style="171"/>
    <col min="513" max="513" width="54.42578125" style="171" bestFit="1" customWidth="1"/>
    <col min="514" max="514" width="34.5703125" style="171" bestFit="1" customWidth="1"/>
    <col min="515" max="521" width="9.140625" style="171" bestFit="1" customWidth="1"/>
    <col min="522" max="522" width="21.42578125" style="171" bestFit="1" customWidth="1"/>
    <col min="523" max="524" width="9.140625" style="171" bestFit="1" customWidth="1"/>
    <col min="525" max="525" width="28.28515625" style="171" bestFit="1" customWidth="1"/>
    <col min="526" max="526" width="9.140625" style="171" bestFit="1" customWidth="1"/>
    <col min="527" max="527" width="38.42578125" style="171" bestFit="1" customWidth="1"/>
    <col min="528" max="768" width="9.140625" style="171"/>
    <col min="769" max="769" width="54.42578125" style="171" bestFit="1" customWidth="1"/>
    <col min="770" max="770" width="34.5703125" style="171" bestFit="1" customWidth="1"/>
    <col min="771" max="777" width="9.140625" style="171" bestFit="1" customWidth="1"/>
    <col min="778" max="778" width="21.42578125" style="171" bestFit="1" customWidth="1"/>
    <col min="779" max="780" width="9.140625" style="171" bestFit="1" customWidth="1"/>
    <col min="781" max="781" width="28.28515625" style="171" bestFit="1" customWidth="1"/>
    <col min="782" max="782" width="9.140625" style="171" bestFit="1" customWidth="1"/>
    <col min="783" max="783" width="38.42578125" style="171" bestFit="1" customWidth="1"/>
    <col min="784" max="1024" width="9.140625" style="171"/>
    <col min="1025" max="1025" width="54.42578125" style="171" bestFit="1" customWidth="1"/>
    <col min="1026" max="1026" width="34.5703125" style="171" bestFit="1" customWidth="1"/>
    <col min="1027" max="1033" width="9.140625" style="171" bestFit="1" customWidth="1"/>
    <col min="1034" max="1034" width="21.42578125" style="171" bestFit="1" customWidth="1"/>
    <col min="1035" max="1036" width="9.140625" style="171" bestFit="1" customWidth="1"/>
    <col min="1037" max="1037" width="28.28515625" style="171" bestFit="1" customWidth="1"/>
    <col min="1038" max="1038" width="9.140625" style="171" bestFit="1" customWidth="1"/>
    <col min="1039" max="1039" width="38.42578125" style="171" bestFit="1" customWidth="1"/>
    <col min="1040" max="1280" width="9.140625" style="171"/>
    <col min="1281" max="1281" width="54.42578125" style="171" bestFit="1" customWidth="1"/>
    <col min="1282" max="1282" width="34.5703125" style="171" bestFit="1" customWidth="1"/>
    <col min="1283" max="1289" width="9.140625" style="171" bestFit="1" customWidth="1"/>
    <col min="1290" max="1290" width="21.42578125" style="171" bestFit="1" customWidth="1"/>
    <col min="1291" max="1292" width="9.140625" style="171" bestFit="1" customWidth="1"/>
    <col min="1293" max="1293" width="28.28515625" style="171" bestFit="1" customWidth="1"/>
    <col min="1294" max="1294" width="9.140625" style="171" bestFit="1" customWidth="1"/>
    <col min="1295" max="1295" width="38.42578125" style="171" bestFit="1" customWidth="1"/>
    <col min="1296" max="1536" width="9.140625" style="171"/>
    <col min="1537" max="1537" width="54.42578125" style="171" bestFit="1" customWidth="1"/>
    <col min="1538" max="1538" width="34.5703125" style="171" bestFit="1" customWidth="1"/>
    <col min="1539" max="1545" width="9.140625" style="171" bestFit="1" customWidth="1"/>
    <col min="1546" max="1546" width="21.42578125" style="171" bestFit="1" customWidth="1"/>
    <col min="1547" max="1548" width="9.140625" style="171" bestFit="1" customWidth="1"/>
    <col min="1549" max="1549" width="28.28515625" style="171" bestFit="1" customWidth="1"/>
    <col min="1550" max="1550" width="9.140625" style="171" bestFit="1" customWidth="1"/>
    <col min="1551" max="1551" width="38.42578125" style="171" bestFit="1" customWidth="1"/>
    <col min="1552" max="1792" width="9.140625" style="171"/>
    <col min="1793" max="1793" width="54.42578125" style="171" bestFit="1" customWidth="1"/>
    <col min="1794" max="1794" width="34.5703125" style="171" bestFit="1" customWidth="1"/>
    <col min="1795" max="1801" width="9.140625" style="171" bestFit="1" customWidth="1"/>
    <col min="1802" max="1802" width="21.42578125" style="171" bestFit="1" customWidth="1"/>
    <col min="1803" max="1804" width="9.140625" style="171" bestFit="1" customWidth="1"/>
    <col min="1805" max="1805" width="28.28515625" style="171" bestFit="1" customWidth="1"/>
    <col min="1806" max="1806" width="9.140625" style="171" bestFit="1" customWidth="1"/>
    <col min="1807" max="1807" width="38.42578125" style="171" bestFit="1" customWidth="1"/>
    <col min="1808" max="2048" width="9.140625" style="171"/>
    <col min="2049" max="2049" width="54.42578125" style="171" bestFit="1" customWidth="1"/>
    <col min="2050" max="2050" width="34.5703125" style="171" bestFit="1" customWidth="1"/>
    <col min="2051" max="2057" width="9.140625" style="171" bestFit="1" customWidth="1"/>
    <col min="2058" max="2058" width="21.42578125" style="171" bestFit="1" customWidth="1"/>
    <col min="2059" max="2060" width="9.140625" style="171" bestFit="1" customWidth="1"/>
    <col min="2061" max="2061" width="28.28515625" style="171" bestFit="1" customWidth="1"/>
    <col min="2062" max="2062" width="9.140625" style="171" bestFit="1" customWidth="1"/>
    <col min="2063" max="2063" width="38.42578125" style="171" bestFit="1" customWidth="1"/>
    <col min="2064" max="2304" width="9.140625" style="171"/>
    <col min="2305" max="2305" width="54.42578125" style="171" bestFit="1" customWidth="1"/>
    <col min="2306" max="2306" width="34.5703125" style="171" bestFit="1" customWidth="1"/>
    <col min="2307" max="2313" width="9.140625" style="171" bestFit="1" customWidth="1"/>
    <col min="2314" max="2314" width="21.42578125" style="171" bestFit="1" customWidth="1"/>
    <col min="2315" max="2316" width="9.140625" style="171" bestFit="1" customWidth="1"/>
    <col min="2317" max="2317" width="28.28515625" style="171" bestFit="1" customWidth="1"/>
    <col min="2318" max="2318" width="9.140625" style="171" bestFit="1" customWidth="1"/>
    <col min="2319" max="2319" width="38.42578125" style="171" bestFit="1" customWidth="1"/>
    <col min="2320" max="2560" width="9.140625" style="171"/>
    <col min="2561" max="2561" width="54.42578125" style="171" bestFit="1" customWidth="1"/>
    <col min="2562" max="2562" width="34.5703125" style="171" bestFit="1" customWidth="1"/>
    <col min="2563" max="2569" width="9.140625" style="171" bestFit="1" customWidth="1"/>
    <col min="2570" max="2570" width="21.42578125" style="171" bestFit="1" customWidth="1"/>
    <col min="2571" max="2572" width="9.140625" style="171" bestFit="1" customWidth="1"/>
    <col min="2573" max="2573" width="28.28515625" style="171" bestFit="1" customWidth="1"/>
    <col min="2574" max="2574" width="9.140625" style="171" bestFit="1" customWidth="1"/>
    <col min="2575" max="2575" width="38.42578125" style="171" bestFit="1" customWidth="1"/>
    <col min="2576" max="2816" width="9.140625" style="171"/>
    <col min="2817" max="2817" width="54.42578125" style="171" bestFit="1" customWidth="1"/>
    <col min="2818" max="2818" width="34.5703125" style="171" bestFit="1" customWidth="1"/>
    <col min="2819" max="2825" width="9.140625" style="171" bestFit="1" customWidth="1"/>
    <col min="2826" max="2826" width="21.42578125" style="171" bestFit="1" customWidth="1"/>
    <col min="2827" max="2828" width="9.140625" style="171" bestFit="1" customWidth="1"/>
    <col min="2829" max="2829" width="28.28515625" style="171" bestFit="1" customWidth="1"/>
    <col min="2830" max="2830" width="9.140625" style="171" bestFit="1" customWidth="1"/>
    <col min="2831" max="2831" width="38.42578125" style="171" bestFit="1" customWidth="1"/>
    <col min="2832" max="3072" width="9.140625" style="171"/>
    <col min="3073" max="3073" width="54.42578125" style="171" bestFit="1" customWidth="1"/>
    <col min="3074" max="3074" width="34.5703125" style="171" bestFit="1" customWidth="1"/>
    <col min="3075" max="3081" width="9.140625" style="171" bestFit="1" customWidth="1"/>
    <col min="3082" max="3082" width="21.42578125" style="171" bestFit="1" customWidth="1"/>
    <col min="3083" max="3084" width="9.140625" style="171" bestFit="1" customWidth="1"/>
    <col min="3085" max="3085" width="28.28515625" style="171" bestFit="1" customWidth="1"/>
    <col min="3086" max="3086" width="9.140625" style="171" bestFit="1" customWidth="1"/>
    <col min="3087" max="3087" width="38.42578125" style="171" bestFit="1" customWidth="1"/>
    <col min="3088" max="3328" width="9.140625" style="171"/>
    <col min="3329" max="3329" width="54.42578125" style="171" bestFit="1" customWidth="1"/>
    <col min="3330" max="3330" width="34.5703125" style="171" bestFit="1" customWidth="1"/>
    <col min="3331" max="3337" width="9.140625" style="171" bestFit="1" customWidth="1"/>
    <col min="3338" max="3338" width="21.42578125" style="171" bestFit="1" customWidth="1"/>
    <col min="3339" max="3340" width="9.140625" style="171" bestFit="1" customWidth="1"/>
    <col min="3341" max="3341" width="28.28515625" style="171" bestFit="1" customWidth="1"/>
    <col min="3342" max="3342" width="9.140625" style="171" bestFit="1" customWidth="1"/>
    <col min="3343" max="3343" width="38.42578125" style="171" bestFit="1" customWidth="1"/>
    <col min="3344" max="3584" width="9.140625" style="171"/>
    <col min="3585" max="3585" width="54.42578125" style="171" bestFit="1" customWidth="1"/>
    <col min="3586" max="3586" width="34.5703125" style="171" bestFit="1" customWidth="1"/>
    <col min="3587" max="3593" width="9.140625" style="171" bestFit="1" customWidth="1"/>
    <col min="3594" max="3594" width="21.42578125" style="171" bestFit="1" customWidth="1"/>
    <col min="3595" max="3596" width="9.140625" style="171" bestFit="1" customWidth="1"/>
    <col min="3597" max="3597" width="28.28515625" style="171" bestFit="1" customWidth="1"/>
    <col min="3598" max="3598" width="9.140625" style="171" bestFit="1" customWidth="1"/>
    <col min="3599" max="3599" width="38.42578125" style="171" bestFit="1" customWidth="1"/>
    <col min="3600" max="3840" width="9.140625" style="171"/>
    <col min="3841" max="3841" width="54.42578125" style="171" bestFit="1" customWidth="1"/>
    <col min="3842" max="3842" width="34.5703125" style="171" bestFit="1" customWidth="1"/>
    <col min="3843" max="3849" width="9.140625" style="171" bestFit="1" customWidth="1"/>
    <col min="3850" max="3850" width="21.42578125" style="171" bestFit="1" customWidth="1"/>
    <col min="3851" max="3852" width="9.140625" style="171" bestFit="1" customWidth="1"/>
    <col min="3853" max="3853" width="28.28515625" style="171" bestFit="1" customWidth="1"/>
    <col min="3854" max="3854" width="9.140625" style="171" bestFit="1" customWidth="1"/>
    <col min="3855" max="3855" width="38.42578125" style="171" bestFit="1" customWidth="1"/>
    <col min="3856" max="4096" width="9.140625" style="171"/>
    <col min="4097" max="4097" width="54.42578125" style="171" bestFit="1" customWidth="1"/>
    <col min="4098" max="4098" width="34.5703125" style="171" bestFit="1" customWidth="1"/>
    <col min="4099" max="4105" width="9.140625" style="171" bestFit="1" customWidth="1"/>
    <col min="4106" max="4106" width="21.42578125" style="171" bestFit="1" customWidth="1"/>
    <col min="4107" max="4108" width="9.140625" style="171" bestFit="1" customWidth="1"/>
    <col min="4109" max="4109" width="28.28515625" style="171" bestFit="1" customWidth="1"/>
    <col min="4110" max="4110" width="9.140625" style="171" bestFit="1" customWidth="1"/>
    <col min="4111" max="4111" width="38.42578125" style="171" bestFit="1" customWidth="1"/>
    <col min="4112" max="4352" width="9.140625" style="171"/>
    <col min="4353" max="4353" width="54.42578125" style="171" bestFit="1" customWidth="1"/>
    <col min="4354" max="4354" width="34.5703125" style="171" bestFit="1" customWidth="1"/>
    <col min="4355" max="4361" width="9.140625" style="171" bestFit="1" customWidth="1"/>
    <col min="4362" max="4362" width="21.42578125" style="171" bestFit="1" customWidth="1"/>
    <col min="4363" max="4364" width="9.140625" style="171" bestFit="1" customWidth="1"/>
    <col min="4365" max="4365" width="28.28515625" style="171" bestFit="1" customWidth="1"/>
    <col min="4366" max="4366" width="9.140625" style="171" bestFit="1" customWidth="1"/>
    <col min="4367" max="4367" width="38.42578125" style="171" bestFit="1" customWidth="1"/>
    <col min="4368" max="4608" width="9.140625" style="171"/>
    <col min="4609" max="4609" width="54.42578125" style="171" bestFit="1" customWidth="1"/>
    <col min="4610" max="4610" width="34.5703125" style="171" bestFit="1" customWidth="1"/>
    <col min="4611" max="4617" width="9.140625" style="171" bestFit="1" customWidth="1"/>
    <col min="4618" max="4618" width="21.42578125" style="171" bestFit="1" customWidth="1"/>
    <col min="4619" max="4620" width="9.140625" style="171" bestFit="1" customWidth="1"/>
    <col min="4621" max="4621" width="28.28515625" style="171" bestFit="1" customWidth="1"/>
    <col min="4622" max="4622" width="9.140625" style="171" bestFit="1" customWidth="1"/>
    <col min="4623" max="4623" width="38.42578125" style="171" bestFit="1" customWidth="1"/>
    <col min="4624" max="4864" width="9.140625" style="171"/>
    <col min="4865" max="4865" width="54.42578125" style="171" bestFit="1" customWidth="1"/>
    <col min="4866" max="4866" width="34.5703125" style="171" bestFit="1" customWidth="1"/>
    <col min="4867" max="4873" width="9.140625" style="171" bestFit="1" customWidth="1"/>
    <col min="4874" max="4874" width="21.42578125" style="171" bestFit="1" customWidth="1"/>
    <col min="4875" max="4876" width="9.140625" style="171" bestFit="1" customWidth="1"/>
    <col min="4877" max="4877" width="28.28515625" style="171" bestFit="1" customWidth="1"/>
    <col min="4878" max="4878" width="9.140625" style="171" bestFit="1" customWidth="1"/>
    <col min="4879" max="4879" width="38.42578125" style="171" bestFit="1" customWidth="1"/>
    <col min="4880" max="5120" width="9.140625" style="171"/>
    <col min="5121" max="5121" width="54.42578125" style="171" bestFit="1" customWidth="1"/>
    <col min="5122" max="5122" width="34.5703125" style="171" bestFit="1" customWidth="1"/>
    <col min="5123" max="5129" width="9.140625" style="171" bestFit="1" customWidth="1"/>
    <col min="5130" max="5130" width="21.42578125" style="171" bestFit="1" customWidth="1"/>
    <col min="5131" max="5132" width="9.140625" style="171" bestFit="1" customWidth="1"/>
    <col min="5133" max="5133" width="28.28515625" style="171" bestFit="1" customWidth="1"/>
    <col min="5134" max="5134" width="9.140625" style="171" bestFit="1" customWidth="1"/>
    <col min="5135" max="5135" width="38.42578125" style="171" bestFit="1" customWidth="1"/>
    <col min="5136" max="5376" width="9.140625" style="171"/>
    <col min="5377" max="5377" width="54.42578125" style="171" bestFit="1" customWidth="1"/>
    <col min="5378" max="5378" width="34.5703125" style="171" bestFit="1" customWidth="1"/>
    <col min="5379" max="5385" width="9.140625" style="171" bestFit="1" customWidth="1"/>
    <col min="5386" max="5386" width="21.42578125" style="171" bestFit="1" customWidth="1"/>
    <col min="5387" max="5388" width="9.140625" style="171" bestFit="1" customWidth="1"/>
    <col min="5389" max="5389" width="28.28515625" style="171" bestFit="1" customWidth="1"/>
    <col min="5390" max="5390" width="9.140625" style="171" bestFit="1" customWidth="1"/>
    <col min="5391" max="5391" width="38.42578125" style="171" bestFit="1" customWidth="1"/>
    <col min="5392" max="5632" width="9.140625" style="171"/>
    <col min="5633" max="5633" width="54.42578125" style="171" bestFit="1" customWidth="1"/>
    <col min="5634" max="5634" width="34.5703125" style="171" bestFit="1" customWidth="1"/>
    <col min="5635" max="5641" width="9.140625" style="171" bestFit="1" customWidth="1"/>
    <col min="5642" max="5642" width="21.42578125" style="171" bestFit="1" customWidth="1"/>
    <col min="5643" max="5644" width="9.140625" style="171" bestFit="1" customWidth="1"/>
    <col min="5645" max="5645" width="28.28515625" style="171" bestFit="1" customWidth="1"/>
    <col min="5646" max="5646" width="9.140625" style="171" bestFit="1" customWidth="1"/>
    <col min="5647" max="5647" width="38.42578125" style="171" bestFit="1" customWidth="1"/>
    <col min="5648" max="5888" width="9.140625" style="171"/>
    <col min="5889" max="5889" width="54.42578125" style="171" bestFit="1" customWidth="1"/>
    <col min="5890" max="5890" width="34.5703125" style="171" bestFit="1" customWidth="1"/>
    <col min="5891" max="5897" width="9.140625" style="171" bestFit="1" customWidth="1"/>
    <col min="5898" max="5898" width="21.42578125" style="171" bestFit="1" customWidth="1"/>
    <col min="5899" max="5900" width="9.140625" style="171" bestFit="1" customWidth="1"/>
    <col min="5901" max="5901" width="28.28515625" style="171" bestFit="1" customWidth="1"/>
    <col min="5902" max="5902" width="9.140625" style="171" bestFit="1" customWidth="1"/>
    <col min="5903" max="5903" width="38.42578125" style="171" bestFit="1" customWidth="1"/>
    <col min="5904" max="6144" width="9.140625" style="171"/>
    <col min="6145" max="6145" width="54.42578125" style="171" bestFit="1" customWidth="1"/>
    <col min="6146" max="6146" width="34.5703125" style="171" bestFit="1" customWidth="1"/>
    <col min="6147" max="6153" width="9.140625" style="171" bestFit="1" customWidth="1"/>
    <col min="6154" max="6154" width="21.42578125" style="171" bestFit="1" customWidth="1"/>
    <col min="6155" max="6156" width="9.140625" style="171" bestFit="1" customWidth="1"/>
    <col min="6157" max="6157" width="28.28515625" style="171" bestFit="1" customWidth="1"/>
    <col min="6158" max="6158" width="9.140625" style="171" bestFit="1" customWidth="1"/>
    <col min="6159" max="6159" width="38.42578125" style="171" bestFit="1" customWidth="1"/>
    <col min="6160" max="6400" width="9.140625" style="171"/>
    <col min="6401" max="6401" width="54.42578125" style="171" bestFit="1" customWidth="1"/>
    <col min="6402" max="6402" width="34.5703125" style="171" bestFit="1" customWidth="1"/>
    <col min="6403" max="6409" width="9.140625" style="171" bestFit="1" customWidth="1"/>
    <col min="6410" max="6410" width="21.42578125" style="171" bestFit="1" customWidth="1"/>
    <col min="6411" max="6412" width="9.140625" style="171" bestFit="1" customWidth="1"/>
    <col min="6413" max="6413" width="28.28515625" style="171" bestFit="1" customWidth="1"/>
    <col min="6414" max="6414" width="9.140625" style="171" bestFit="1" customWidth="1"/>
    <col min="6415" max="6415" width="38.42578125" style="171" bestFit="1" customWidth="1"/>
    <col min="6416" max="6656" width="9.140625" style="171"/>
    <col min="6657" max="6657" width="54.42578125" style="171" bestFit="1" customWidth="1"/>
    <col min="6658" max="6658" width="34.5703125" style="171" bestFit="1" customWidth="1"/>
    <col min="6659" max="6665" width="9.140625" style="171" bestFit="1" customWidth="1"/>
    <col min="6666" max="6666" width="21.42578125" style="171" bestFit="1" customWidth="1"/>
    <col min="6667" max="6668" width="9.140625" style="171" bestFit="1" customWidth="1"/>
    <col min="6669" max="6669" width="28.28515625" style="171" bestFit="1" customWidth="1"/>
    <col min="6670" max="6670" width="9.140625" style="171" bestFit="1" customWidth="1"/>
    <col min="6671" max="6671" width="38.42578125" style="171" bestFit="1" customWidth="1"/>
    <col min="6672" max="6912" width="9.140625" style="171"/>
    <col min="6913" max="6913" width="54.42578125" style="171" bestFit="1" customWidth="1"/>
    <col min="6914" max="6914" width="34.5703125" style="171" bestFit="1" customWidth="1"/>
    <col min="6915" max="6921" width="9.140625" style="171" bestFit="1" customWidth="1"/>
    <col min="6922" max="6922" width="21.42578125" style="171" bestFit="1" customWidth="1"/>
    <col min="6923" max="6924" width="9.140625" style="171" bestFit="1" customWidth="1"/>
    <col min="6925" max="6925" width="28.28515625" style="171" bestFit="1" customWidth="1"/>
    <col min="6926" max="6926" width="9.140625" style="171" bestFit="1" customWidth="1"/>
    <col min="6927" max="6927" width="38.42578125" style="171" bestFit="1" customWidth="1"/>
    <col min="6928" max="7168" width="9.140625" style="171"/>
    <col min="7169" max="7169" width="54.42578125" style="171" bestFit="1" customWidth="1"/>
    <col min="7170" max="7170" width="34.5703125" style="171" bestFit="1" customWidth="1"/>
    <col min="7171" max="7177" width="9.140625" style="171" bestFit="1" customWidth="1"/>
    <col min="7178" max="7178" width="21.42578125" style="171" bestFit="1" customWidth="1"/>
    <col min="7179" max="7180" width="9.140625" style="171" bestFit="1" customWidth="1"/>
    <col min="7181" max="7181" width="28.28515625" style="171" bestFit="1" customWidth="1"/>
    <col min="7182" max="7182" width="9.140625" style="171" bestFit="1" customWidth="1"/>
    <col min="7183" max="7183" width="38.42578125" style="171" bestFit="1" customWidth="1"/>
    <col min="7184" max="7424" width="9.140625" style="171"/>
    <col min="7425" max="7425" width="54.42578125" style="171" bestFit="1" customWidth="1"/>
    <col min="7426" max="7426" width="34.5703125" style="171" bestFit="1" customWidth="1"/>
    <col min="7427" max="7433" width="9.140625" style="171" bestFit="1" customWidth="1"/>
    <col min="7434" max="7434" width="21.42578125" style="171" bestFit="1" customWidth="1"/>
    <col min="7435" max="7436" width="9.140625" style="171" bestFit="1" customWidth="1"/>
    <col min="7437" max="7437" width="28.28515625" style="171" bestFit="1" customWidth="1"/>
    <col min="7438" max="7438" width="9.140625" style="171" bestFit="1" customWidth="1"/>
    <col min="7439" max="7439" width="38.42578125" style="171" bestFit="1" customWidth="1"/>
    <col min="7440" max="7680" width="9.140625" style="171"/>
    <col min="7681" max="7681" width="54.42578125" style="171" bestFit="1" customWidth="1"/>
    <col min="7682" max="7682" width="34.5703125" style="171" bestFit="1" customWidth="1"/>
    <col min="7683" max="7689" width="9.140625" style="171" bestFit="1" customWidth="1"/>
    <col min="7690" max="7690" width="21.42578125" style="171" bestFit="1" customWidth="1"/>
    <col min="7691" max="7692" width="9.140625" style="171" bestFit="1" customWidth="1"/>
    <col min="7693" max="7693" width="28.28515625" style="171" bestFit="1" customWidth="1"/>
    <col min="7694" max="7694" width="9.140625" style="171" bestFit="1" customWidth="1"/>
    <col min="7695" max="7695" width="38.42578125" style="171" bestFit="1" customWidth="1"/>
    <col min="7696" max="7936" width="9.140625" style="171"/>
    <col min="7937" max="7937" width="54.42578125" style="171" bestFit="1" customWidth="1"/>
    <col min="7938" max="7938" width="34.5703125" style="171" bestFit="1" customWidth="1"/>
    <col min="7939" max="7945" width="9.140625" style="171" bestFit="1" customWidth="1"/>
    <col min="7946" max="7946" width="21.42578125" style="171" bestFit="1" customWidth="1"/>
    <col min="7947" max="7948" width="9.140625" style="171" bestFit="1" customWidth="1"/>
    <col min="7949" max="7949" width="28.28515625" style="171" bestFit="1" customWidth="1"/>
    <col min="7950" max="7950" width="9.140625" style="171" bestFit="1" customWidth="1"/>
    <col min="7951" max="7951" width="38.42578125" style="171" bestFit="1" customWidth="1"/>
    <col min="7952" max="8192" width="9.140625" style="171"/>
    <col min="8193" max="8193" width="54.42578125" style="171" bestFit="1" customWidth="1"/>
    <col min="8194" max="8194" width="34.5703125" style="171" bestFit="1" customWidth="1"/>
    <col min="8195" max="8201" width="9.140625" style="171" bestFit="1" customWidth="1"/>
    <col min="8202" max="8202" width="21.42578125" style="171" bestFit="1" customWidth="1"/>
    <col min="8203" max="8204" width="9.140625" style="171" bestFit="1" customWidth="1"/>
    <col min="8205" max="8205" width="28.28515625" style="171" bestFit="1" customWidth="1"/>
    <col min="8206" max="8206" width="9.140625" style="171" bestFit="1" customWidth="1"/>
    <col min="8207" max="8207" width="38.42578125" style="171" bestFit="1" customWidth="1"/>
    <col min="8208" max="8448" width="9.140625" style="171"/>
    <col min="8449" max="8449" width="54.42578125" style="171" bestFit="1" customWidth="1"/>
    <col min="8450" max="8450" width="34.5703125" style="171" bestFit="1" customWidth="1"/>
    <col min="8451" max="8457" width="9.140625" style="171" bestFit="1" customWidth="1"/>
    <col min="8458" max="8458" width="21.42578125" style="171" bestFit="1" customWidth="1"/>
    <col min="8459" max="8460" width="9.140625" style="171" bestFit="1" customWidth="1"/>
    <col min="8461" max="8461" width="28.28515625" style="171" bestFit="1" customWidth="1"/>
    <col min="8462" max="8462" width="9.140625" style="171" bestFit="1" customWidth="1"/>
    <col min="8463" max="8463" width="38.42578125" style="171" bestFit="1" customWidth="1"/>
    <col min="8464" max="8704" width="9.140625" style="171"/>
    <col min="8705" max="8705" width="54.42578125" style="171" bestFit="1" customWidth="1"/>
    <col min="8706" max="8706" width="34.5703125" style="171" bestFit="1" customWidth="1"/>
    <col min="8707" max="8713" width="9.140625" style="171" bestFit="1" customWidth="1"/>
    <col min="8714" max="8714" width="21.42578125" style="171" bestFit="1" customWidth="1"/>
    <col min="8715" max="8716" width="9.140625" style="171" bestFit="1" customWidth="1"/>
    <col min="8717" max="8717" width="28.28515625" style="171" bestFit="1" customWidth="1"/>
    <col min="8718" max="8718" width="9.140625" style="171" bestFit="1" customWidth="1"/>
    <col min="8719" max="8719" width="38.42578125" style="171" bestFit="1" customWidth="1"/>
    <col min="8720" max="8960" width="9.140625" style="171"/>
    <col min="8961" max="8961" width="54.42578125" style="171" bestFit="1" customWidth="1"/>
    <col min="8962" max="8962" width="34.5703125" style="171" bestFit="1" customWidth="1"/>
    <col min="8963" max="8969" width="9.140625" style="171" bestFit="1" customWidth="1"/>
    <col min="8970" max="8970" width="21.42578125" style="171" bestFit="1" customWidth="1"/>
    <col min="8971" max="8972" width="9.140625" style="171" bestFit="1" customWidth="1"/>
    <col min="8973" max="8973" width="28.28515625" style="171" bestFit="1" customWidth="1"/>
    <col min="8974" max="8974" width="9.140625" style="171" bestFit="1" customWidth="1"/>
    <col min="8975" max="8975" width="38.42578125" style="171" bestFit="1" customWidth="1"/>
    <col min="8976" max="9216" width="9.140625" style="171"/>
    <col min="9217" max="9217" width="54.42578125" style="171" bestFit="1" customWidth="1"/>
    <col min="9218" max="9218" width="34.5703125" style="171" bestFit="1" customWidth="1"/>
    <col min="9219" max="9225" width="9.140625" style="171" bestFit="1" customWidth="1"/>
    <col min="9226" max="9226" width="21.42578125" style="171" bestFit="1" customWidth="1"/>
    <col min="9227" max="9228" width="9.140625" style="171" bestFit="1" customWidth="1"/>
    <col min="9229" max="9229" width="28.28515625" style="171" bestFit="1" customWidth="1"/>
    <col min="9230" max="9230" width="9.140625" style="171" bestFit="1" customWidth="1"/>
    <col min="9231" max="9231" width="38.42578125" style="171" bestFit="1" customWidth="1"/>
    <col min="9232" max="9472" width="9.140625" style="171"/>
    <col min="9473" max="9473" width="54.42578125" style="171" bestFit="1" customWidth="1"/>
    <col min="9474" max="9474" width="34.5703125" style="171" bestFit="1" customWidth="1"/>
    <col min="9475" max="9481" width="9.140625" style="171" bestFit="1" customWidth="1"/>
    <col min="9482" max="9482" width="21.42578125" style="171" bestFit="1" customWidth="1"/>
    <col min="9483" max="9484" width="9.140625" style="171" bestFit="1" customWidth="1"/>
    <col min="9485" max="9485" width="28.28515625" style="171" bestFit="1" customWidth="1"/>
    <col min="9486" max="9486" width="9.140625" style="171" bestFit="1" customWidth="1"/>
    <col min="9487" max="9487" width="38.42578125" style="171" bestFit="1" customWidth="1"/>
    <col min="9488" max="9728" width="9.140625" style="171"/>
    <col min="9729" max="9729" width="54.42578125" style="171" bestFit="1" customWidth="1"/>
    <col min="9730" max="9730" width="34.5703125" style="171" bestFit="1" customWidth="1"/>
    <col min="9731" max="9737" width="9.140625" style="171" bestFit="1" customWidth="1"/>
    <col min="9738" max="9738" width="21.42578125" style="171" bestFit="1" customWidth="1"/>
    <col min="9739" max="9740" width="9.140625" style="171" bestFit="1" customWidth="1"/>
    <col min="9741" max="9741" width="28.28515625" style="171" bestFit="1" customWidth="1"/>
    <col min="9742" max="9742" width="9.140625" style="171" bestFit="1" customWidth="1"/>
    <col min="9743" max="9743" width="38.42578125" style="171" bestFit="1" customWidth="1"/>
    <col min="9744" max="9984" width="9.140625" style="171"/>
    <col min="9985" max="9985" width="54.42578125" style="171" bestFit="1" customWidth="1"/>
    <col min="9986" max="9986" width="34.5703125" style="171" bestFit="1" customWidth="1"/>
    <col min="9987" max="9993" width="9.140625" style="171" bestFit="1" customWidth="1"/>
    <col min="9994" max="9994" width="21.42578125" style="171" bestFit="1" customWidth="1"/>
    <col min="9995" max="9996" width="9.140625" style="171" bestFit="1" customWidth="1"/>
    <col min="9997" max="9997" width="28.28515625" style="171" bestFit="1" customWidth="1"/>
    <col min="9998" max="9998" width="9.140625" style="171" bestFit="1" customWidth="1"/>
    <col min="9999" max="9999" width="38.42578125" style="171" bestFit="1" customWidth="1"/>
    <col min="10000" max="10240" width="9.140625" style="171"/>
    <col min="10241" max="10241" width="54.42578125" style="171" bestFit="1" customWidth="1"/>
    <col min="10242" max="10242" width="34.5703125" style="171" bestFit="1" customWidth="1"/>
    <col min="10243" max="10249" width="9.140625" style="171" bestFit="1" customWidth="1"/>
    <col min="10250" max="10250" width="21.42578125" style="171" bestFit="1" customWidth="1"/>
    <col min="10251" max="10252" width="9.140625" style="171" bestFit="1" customWidth="1"/>
    <col min="10253" max="10253" width="28.28515625" style="171" bestFit="1" customWidth="1"/>
    <col min="10254" max="10254" width="9.140625" style="171" bestFit="1" customWidth="1"/>
    <col min="10255" max="10255" width="38.42578125" style="171" bestFit="1" customWidth="1"/>
    <col min="10256" max="10496" width="9.140625" style="171"/>
    <col min="10497" max="10497" width="54.42578125" style="171" bestFit="1" customWidth="1"/>
    <col min="10498" max="10498" width="34.5703125" style="171" bestFit="1" customWidth="1"/>
    <col min="10499" max="10505" width="9.140625" style="171" bestFit="1" customWidth="1"/>
    <col min="10506" max="10506" width="21.42578125" style="171" bestFit="1" customWidth="1"/>
    <col min="10507" max="10508" width="9.140625" style="171" bestFit="1" customWidth="1"/>
    <col min="10509" max="10509" width="28.28515625" style="171" bestFit="1" customWidth="1"/>
    <col min="10510" max="10510" width="9.140625" style="171" bestFit="1" customWidth="1"/>
    <col min="10511" max="10511" width="38.42578125" style="171" bestFit="1" customWidth="1"/>
    <col min="10512" max="10752" width="9.140625" style="171"/>
    <col min="10753" max="10753" width="54.42578125" style="171" bestFit="1" customWidth="1"/>
    <col min="10754" max="10754" width="34.5703125" style="171" bestFit="1" customWidth="1"/>
    <col min="10755" max="10761" width="9.140625" style="171" bestFit="1" customWidth="1"/>
    <col min="10762" max="10762" width="21.42578125" style="171" bestFit="1" customWidth="1"/>
    <col min="10763" max="10764" width="9.140625" style="171" bestFit="1" customWidth="1"/>
    <col min="10765" max="10765" width="28.28515625" style="171" bestFit="1" customWidth="1"/>
    <col min="10766" max="10766" width="9.140625" style="171" bestFit="1" customWidth="1"/>
    <col min="10767" max="10767" width="38.42578125" style="171" bestFit="1" customWidth="1"/>
    <col min="10768" max="11008" width="9.140625" style="171"/>
    <col min="11009" max="11009" width="54.42578125" style="171" bestFit="1" customWidth="1"/>
    <col min="11010" max="11010" width="34.5703125" style="171" bestFit="1" customWidth="1"/>
    <col min="11011" max="11017" width="9.140625" style="171" bestFit="1" customWidth="1"/>
    <col min="11018" max="11018" width="21.42578125" style="171" bestFit="1" customWidth="1"/>
    <col min="11019" max="11020" width="9.140625" style="171" bestFit="1" customWidth="1"/>
    <col min="11021" max="11021" width="28.28515625" style="171" bestFit="1" customWidth="1"/>
    <col min="11022" max="11022" width="9.140625" style="171" bestFit="1" customWidth="1"/>
    <col min="11023" max="11023" width="38.42578125" style="171" bestFit="1" customWidth="1"/>
    <col min="11024" max="11264" width="9.140625" style="171"/>
    <col min="11265" max="11265" width="54.42578125" style="171" bestFit="1" customWidth="1"/>
    <col min="11266" max="11266" width="34.5703125" style="171" bestFit="1" customWidth="1"/>
    <col min="11267" max="11273" width="9.140625" style="171" bestFit="1" customWidth="1"/>
    <col min="11274" max="11274" width="21.42578125" style="171" bestFit="1" customWidth="1"/>
    <col min="11275" max="11276" width="9.140625" style="171" bestFit="1" customWidth="1"/>
    <col min="11277" max="11277" width="28.28515625" style="171" bestFit="1" customWidth="1"/>
    <col min="11278" max="11278" width="9.140625" style="171" bestFit="1" customWidth="1"/>
    <col min="11279" max="11279" width="38.42578125" style="171" bestFit="1" customWidth="1"/>
    <col min="11280" max="11520" width="9.140625" style="171"/>
    <col min="11521" max="11521" width="54.42578125" style="171" bestFit="1" customWidth="1"/>
    <col min="11522" max="11522" width="34.5703125" style="171" bestFit="1" customWidth="1"/>
    <col min="11523" max="11529" width="9.140625" style="171" bestFit="1" customWidth="1"/>
    <col min="11530" max="11530" width="21.42578125" style="171" bestFit="1" customWidth="1"/>
    <col min="11531" max="11532" width="9.140625" style="171" bestFit="1" customWidth="1"/>
    <col min="11533" max="11533" width="28.28515625" style="171" bestFit="1" customWidth="1"/>
    <col min="11534" max="11534" width="9.140625" style="171" bestFit="1" customWidth="1"/>
    <col min="11535" max="11535" width="38.42578125" style="171" bestFit="1" customWidth="1"/>
    <col min="11536" max="11776" width="9.140625" style="171"/>
    <col min="11777" max="11777" width="54.42578125" style="171" bestFit="1" customWidth="1"/>
    <col min="11778" max="11778" width="34.5703125" style="171" bestFit="1" customWidth="1"/>
    <col min="11779" max="11785" width="9.140625" style="171" bestFit="1" customWidth="1"/>
    <col min="11786" max="11786" width="21.42578125" style="171" bestFit="1" customWidth="1"/>
    <col min="11787" max="11788" width="9.140625" style="171" bestFit="1" customWidth="1"/>
    <col min="11789" max="11789" width="28.28515625" style="171" bestFit="1" customWidth="1"/>
    <col min="11790" max="11790" width="9.140625" style="171" bestFit="1" customWidth="1"/>
    <col min="11791" max="11791" width="38.42578125" style="171" bestFit="1" customWidth="1"/>
    <col min="11792" max="12032" width="9.140625" style="171"/>
    <col min="12033" max="12033" width="54.42578125" style="171" bestFit="1" customWidth="1"/>
    <col min="12034" max="12034" width="34.5703125" style="171" bestFit="1" customWidth="1"/>
    <col min="12035" max="12041" width="9.140625" style="171" bestFit="1" customWidth="1"/>
    <col min="12042" max="12042" width="21.42578125" style="171" bestFit="1" customWidth="1"/>
    <col min="12043" max="12044" width="9.140625" style="171" bestFit="1" customWidth="1"/>
    <col min="12045" max="12045" width="28.28515625" style="171" bestFit="1" customWidth="1"/>
    <col min="12046" max="12046" width="9.140625" style="171" bestFit="1" customWidth="1"/>
    <col min="12047" max="12047" width="38.42578125" style="171" bestFit="1" customWidth="1"/>
    <col min="12048" max="12288" width="9.140625" style="171"/>
    <col min="12289" max="12289" width="54.42578125" style="171" bestFit="1" customWidth="1"/>
    <col min="12290" max="12290" width="34.5703125" style="171" bestFit="1" customWidth="1"/>
    <col min="12291" max="12297" width="9.140625" style="171" bestFit="1" customWidth="1"/>
    <col min="12298" max="12298" width="21.42578125" style="171" bestFit="1" customWidth="1"/>
    <col min="12299" max="12300" width="9.140625" style="171" bestFit="1" customWidth="1"/>
    <col min="12301" max="12301" width="28.28515625" style="171" bestFit="1" customWidth="1"/>
    <col min="12302" max="12302" width="9.140625" style="171" bestFit="1" customWidth="1"/>
    <col min="12303" max="12303" width="38.42578125" style="171" bestFit="1" customWidth="1"/>
    <col min="12304" max="12544" width="9.140625" style="171"/>
    <col min="12545" max="12545" width="54.42578125" style="171" bestFit="1" customWidth="1"/>
    <col min="12546" max="12546" width="34.5703125" style="171" bestFit="1" customWidth="1"/>
    <col min="12547" max="12553" width="9.140625" style="171" bestFit="1" customWidth="1"/>
    <col min="12554" max="12554" width="21.42578125" style="171" bestFit="1" customWidth="1"/>
    <col min="12555" max="12556" width="9.140625" style="171" bestFit="1" customWidth="1"/>
    <col min="12557" max="12557" width="28.28515625" style="171" bestFit="1" customWidth="1"/>
    <col min="12558" max="12558" width="9.140625" style="171" bestFit="1" customWidth="1"/>
    <col min="12559" max="12559" width="38.42578125" style="171" bestFit="1" customWidth="1"/>
    <col min="12560" max="12800" width="9.140625" style="171"/>
    <col min="12801" max="12801" width="54.42578125" style="171" bestFit="1" customWidth="1"/>
    <col min="12802" max="12802" width="34.5703125" style="171" bestFit="1" customWidth="1"/>
    <col min="12803" max="12809" width="9.140625" style="171" bestFit="1" customWidth="1"/>
    <col min="12810" max="12810" width="21.42578125" style="171" bestFit="1" customWidth="1"/>
    <col min="12811" max="12812" width="9.140625" style="171" bestFit="1" customWidth="1"/>
    <col min="12813" max="12813" width="28.28515625" style="171" bestFit="1" customWidth="1"/>
    <col min="12814" max="12814" width="9.140625" style="171" bestFit="1" customWidth="1"/>
    <col min="12815" max="12815" width="38.42578125" style="171" bestFit="1" customWidth="1"/>
    <col min="12816" max="13056" width="9.140625" style="171"/>
    <col min="13057" max="13057" width="54.42578125" style="171" bestFit="1" customWidth="1"/>
    <col min="13058" max="13058" width="34.5703125" style="171" bestFit="1" customWidth="1"/>
    <col min="13059" max="13065" width="9.140625" style="171" bestFit="1" customWidth="1"/>
    <col min="13066" max="13066" width="21.42578125" style="171" bestFit="1" customWidth="1"/>
    <col min="13067" max="13068" width="9.140625" style="171" bestFit="1" customWidth="1"/>
    <col min="13069" max="13069" width="28.28515625" style="171" bestFit="1" customWidth="1"/>
    <col min="13070" max="13070" width="9.140625" style="171" bestFit="1" customWidth="1"/>
    <col min="13071" max="13071" width="38.42578125" style="171" bestFit="1" customWidth="1"/>
    <col min="13072" max="13312" width="9.140625" style="171"/>
    <col min="13313" max="13313" width="54.42578125" style="171" bestFit="1" customWidth="1"/>
    <col min="13314" max="13314" width="34.5703125" style="171" bestFit="1" customWidth="1"/>
    <col min="13315" max="13321" width="9.140625" style="171" bestFit="1" customWidth="1"/>
    <col min="13322" max="13322" width="21.42578125" style="171" bestFit="1" customWidth="1"/>
    <col min="13323" max="13324" width="9.140625" style="171" bestFit="1" customWidth="1"/>
    <col min="13325" max="13325" width="28.28515625" style="171" bestFit="1" customWidth="1"/>
    <col min="13326" max="13326" width="9.140625" style="171" bestFit="1" customWidth="1"/>
    <col min="13327" max="13327" width="38.42578125" style="171" bestFit="1" customWidth="1"/>
    <col min="13328" max="13568" width="9.140625" style="171"/>
    <col min="13569" max="13569" width="54.42578125" style="171" bestFit="1" customWidth="1"/>
    <col min="13570" max="13570" width="34.5703125" style="171" bestFit="1" customWidth="1"/>
    <col min="13571" max="13577" width="9.140625" style="171" bestFit="1" customWidth="1"/>
    <col min="13578" max="13578" width="21.42578125" style="171" bestFit="1" customWidth="1"/>
    <col min="13579" max="13580" width="9.140625" style="171" bestFit="1" customWidth="1"/>
    <col min="13581" max="13581" width="28.28515625" style="171" bestFit="1" customWidth="1"/>
    <col min="13582" max="13582" width="9.140625" style="171" bestFit="1" customWidth="1"/>
    <col min="13583" max="13583" width="38.42578125" style="171" bestFit="1" customWidth="1"/>
    <col min="13584" max="13824" width="9.140625" style="171"/>
    <col min="13825" max="13825" width="54.42578125" style="171" bestFit="1" customWidth="1"/>
    <col min="13826" max="13826" width="34.5703125" style="171" bestFit="1" customWidth="1"/>
    <col min="13827" max="13833" width="9.140625" style="171" bestFit="1" customWidth="1"/>
    <col min="13834" max="13834" width="21.42578125" style="171" bestFit="1" customWidth="1"/>
    <col min="13835" max="13836" width="9.140625" style="171" bestFit="1" customWidth="1"/>
    <col min="13837" max="13837" width="28.28515625" style="171" bestFit="1" customWidth="1"/>
    <col min="13838" max="13838" width="9.140625" style="171" bestFit="1" customWidth="1"/>
    <col min="13839" max="13839" width="38.42578125" style="171" bestFit="1" customWidth="1"/>
    <col min="13840" max="14080" width="9.140625" style="171"/>
    <col min="14081" max="14081" width="54.42578125" style="171" bestFit="1" customWidth="1"/>
    <col min="14082" max="14082" width="34.5703125" style="171" bestFit="1" customWidth="1"/>
    <col min="14083" max="14089" width="9.140625" style="171" bestFit="1" customWidth="1"/>
    <col min="14090" max="14090" width="21.42578125" style="171" bestFit="1" customWidth="1"/>
    <col min="14091" max="14092" width="9.140625" style="171" bestFit="1" customWidth="1"/>
    <col min="14093" max="14093" width="28.28515625" style="171" bestFit="1" customWidth="1"/>
    <col min="14094" max="14094" width="9.140625" style="171" bestFit="1" customWidth="1"/>
    <col min="14095" max="14095" width="38.42578125" style="171" bestFit="1" customWidth="1"/>
    <col min="14096" max="14336" width="9.140625" style="171"/>
    <col min="14337" max="14337" width="54.42578125" style="171" bestFit="1" customWidth="1"/>
    <col min="14338" max="14338" width="34.5703125" style="171" bestFit="1" customWidth="1"/>
    <col min="14339" max="14345" width="9.140625" style="171" bestFit="1" customWidth="1"/>
    <col min="14346" max="14346" width="21.42578125" style="171" bestFit="1" customWidth="1"/>
    <col min="14347" max="14348" width="9.140625" style="171" bestFit="1" customWidth="1"/>
    <col min="14349" max="14349" width="28.28515625" style="171" bestFit="1" customWidth="1"/>
    <col min="14350" max="14350" width="9.140625" style="171" bestFit="1" customWidth="1"/>
    <col min="14351" max="14351" width="38.42578125" style="171" bestFit="1" customWidth="1"/>
    <col min="14352" max="14592" width="9.140625" style="171"/>
    <col min="14593" max="14593" width="54.42578125" style="171" bestFit="1" customWidth="1"/>
    <col min="14594" max="14594" width="34.5703125" style="171" bestFit="1" customWidth="1"/>
    <col min="14595" max="14601" width="9.140625" style="171" bestFit="1" customWidth="1"/>
    <col min="14602" max="14602" width="21.42578125" style="171" bestFit="1" customWidth="1"/>
    <col min="14603" max="14604" width="9.140625" style="171" bestFit="1" customWidth="1"/>
    <col min="14605" max="14605" width="28.28515625" style="171" bestFit="1" customWidth="1"/>
    <col min="14606" max="14606" width="9.140625" style="171" bestFit="1" customWidth="1"/>
    <col min="14607" max="14607" width="38.42578125" style="171" bestFit="1" customWidth="1"/>
    <col min="14608" max="14848" width="9.140625" style="171"/>
    <col min="14849" max="14849" width="54.42578125" style="171" bestFit="1" customWidth="1"/>
    <col min="14850" max="14850" width="34.5703125" style="171" bestFit="1" customWidth="1"/>
    <col min="14851" max="14857" width="9.140625" style="171" bestFit="1" customWidth="1"/>
    <col min="14858" max="14858" width="21.42578125" style="171" bestFit="1" customWidth="1"/>
    <col min="14859" max="14860" width="9.140625" style="171" bestFit="1" customWidth="1"/>
    <col min="14861" max="14861" width="28.28515625" style="171" bestFit="1" customWidth="1"/>
    <col min="14862" max="14862" width="9.140625" style="171" bestFit="1" customWidth="1"/>
    <col min="14863" max="14863" width="38.42578125" style="171" bestFit="1" customWidth="1"/>
    <col min="14864" max="15104" width="9.140625" style="171"/>
    <col min="15105" max="15105" width="54.42578125" style="171" bestFit="1" customWidth="1"/>
    <col min="15106" max="15106" width="34.5703125" style="171" bestFit="1" customWidth="1"/>
    <col min="15107" max="15113" width="9.140625" style="171" bestFit="1" customWidth="1"/>
    <col min="15114" max="15114" width="21.42578125" style="171" bestFit="1" customWidth="1"/>
    <col min="15115" max="15116" width="9.140625" style="171" bestFit="1" customWidth="1"/>
    <col min="15117" max="15117" width="28.28515625" style="171" bestFit="1" customWidth="1"/>
    <col min="15118" max="15118" width="9.140625" style="171" bestFit="1" customWidth="1"/>
    <col min="15119" max="15119" width="38.42578125" style="171" bestFit="1" customWidth="1"/>
    <col min="15120" max="15360" width="9.140625" style="171"/>
    <col min="15361" max="15361" width="54.42578125" style="171" bestFit="1" customWidth="1"/>
    <col min="15362" max="15362" width="34.5703125" style="171" bestFit="1" customWidth="1"/>
    <col min="15363" max="15369" width="9.140625" style="171" bestFit="1" customWidth="1"/>
    <col min="15370" max="15370" width="21.42578125" style="171" bestFit="1" customWidth="1"/>
    <col min="15371" max="15372" width="9.140625" style="171" bestFit="1" customWidth="1"/>
    <col min="15373" max="15373" width="28.28515625" style="171" bestFit="1" customWidth="1"/>
    <col min="15374" max="15374" width="9.140625" style="171" bestFit="1" customWidth="1"/>
    <col min="15375" max="15375" width="38.42578125" style="171" bestFit="1" customWidth="1"/>
    <col min="15376" max="15616" width="9.140625" style="171"/>
    <col min="15617" max="15617" width="54.42578125" style="171" bestFit="1" customWidth="1"/>
    <col min="15618" max="15618" width="34.5703125" style="171" bestFit="1" customWidth="1"/>
    <col min="15619" max="15625" width="9.140625" style="171" bestFit="1" customWidth="1"/>
    <col min="15626" max="15626" width="21.42578125" style="171" bestFit="1" customWidth="1"/>
    <col min="15627" max="15628" width="9.140625" style="171" bestFit="1" customWidth="1"/>
    <col min="15629" max="15629" width="28.28515625" style="171" bestFit="1" customWidth="1"/>
    <col min="15630" max="15630" width="9.140625" style="171" bestFit="1" customWidth="1"/>
    <col min="15631" max="15631" width="38.42578125" style="171" bestFit="1" customWidth="1"/>
    <col min="15632" max="15872" width="9.140625" style="171"/>
    <col min="15873" max="15873" width="54.42578125" style="171" bestFit="1" customWidth="1"/>
    <col min="15874" max="15874" width="34.5703125" style="171" bestFit="1" customWidth="1"/>
    <col min="15875" max="15881" width="9.140625" style="171" bestFit="1" customWidth="1"/>
    <col min="15882" max="15882" width="21.42578125" style="171" bestFit="1" customWidth="1"/>
    <col min="15883" max="15884" width="9.140625" style="171" bestFit="1" customWidth="1"/>
    <col min="15885" max="15885" width="28.28515625" style="171" bestFit="1" customWidth="1"/>
    <col min="15886" max="15886" width="9.140625" style="171" bestFit="1" customWidth="1"/>
    <col min="15887" max="15887" width="38.42578125" style="171" bestFit="1" customWidth="1"/>
    <col min="15888" max="16128" width="9.140625" style="171"/>
    <col min="16129" max="16129" width="54.42578125" style="171" bestFit="1" customWidth="1"/>
    <col min="16130" max="16130" width="34.5703125" style="171" bestFit="1" customWidth="1"/>
    <col min="16131" max="16137" width="9.140625" style="171" bestFit="1" customWidth="1"/>
    <col min="16138" max="16138" width="21.42578125" style="171" bestFit="1" customWidth="1"/>
    <col min="16139" max="16140" width="9.140625" style="171" bestFit="1" customWidth="1"/>
    <col min="16141" max="16141" width="28.28515625" style="171" bestFit="1" customWidth="1"/>
    <col min="16142" max="16142" width="9.140625" style="171" bestFit="1" customWidth="1"/>
    <col min="16143" max="16143" width="38.42578125" style="171" bestFit="1" customWidth="1"/>
    <col min="16144" max="16384" width="9.140625" style="171"/>
  </cols>
  <sheetData>
    <row r="1" spans="1:15" ht="25.5">
      <c r="D1" s="171">
        <v>1</v>
      </c>
      <c r="E1" s="171" t="s">
        <v>279</v>
      </c>
      <c r="N1" s="172">
        <v>1</v>
      </c>
      <c r="O1" s="173" t="s">
        <v>803</v>
      </c>
    </row>
    <row r="2" spans="1:15">
      <c r="D2" s="171" t="s">
        <v>804</v>
      </c>
      <c r="E2" s="171" t="s">
        <v>279</v>
      </c>
      <c r="N2" s="172">
        <v>2</v>
      </c>
      <c r="O2" s="174" t="s">
        <v>805</v>
      </c>
    </row>
    <row r="3" spans="1:15" ht="12.75" customHeight="1">
      <c r="A3" s="171" t="s">
        <v>806</v>
      </c>
      <c r="B3" s="171">
        <v>1</v>
      </c>
      <c r="D3" s="171">
        <v>4</v>
      </c>
      <c r="E3" s="171" t="s">
        <v>280</v>
      </c>
      <c r="N3" s="172">
        <v>3</v>
      </c>
      <c r="O3" s="174" t="s">
        <v>807</v>
      </c>
    </row>
    <row r="4" spans="1:15" ht="12.75" customHeight="1">
      <c r="A4" s="171" t="s">
        <v>808</v>
      </c>
      <c r="B4" s="171">
        <f t="shared" ref="B4:B14" si="0">+B3+1</f>
        <v>2</v>
      </c>
      <c r="D4" s="171" t="s">
        <v>809</v>
      </c>
      <c r="E4" s="171" t="s">
        <v>280</v>
      </c>
      <c r="N4" s="172">
        <v>4</v>
      </c>
      <c r="O4" s="175" t="s">
        <v>810</v>
      </c>
    </row>
    <row r="5" spans="1:15" ht="12.75" customHeight="1">
      <c r="A5" s="171" t="s">
        <v>811</v>
      </c>
      <c r="B5" s="171">
        <f t="shared" si="0"/>
        <v>3</v>
      </c>
      <c r="D5" s="171" t="s">
        <v>812</v>
      </c>
      <c r="E5" s="171" t="s">
        <v>813</v>
      </c>
      <c r="N5" s="172">
        <v>5</v>
      </c>
      <c r="O5" s="176" t="s">
        <v>814</v>
      </c>
    </row>
    <row r="6" spans="1:15" ht="12.75" customHeight="1">
      <c r="A6" s="177" t="s">
        <v>815</v>
      </c>
      <c r="B6" s="171">
        <f t="shared" si="0"/>
        <v>4</v>
      </c>
      <c r="D6" s="171" t="s">
        <v>816</v>
      </c>
      <c r="E6" s="171" t="s">
        <v>817</v>
      </c>
      <c r="N6" s="172">
        <v>6</v>
      </c>
      <c r="O6" s="173" t="s">
        <v>818</v>
      </c>
    </row>
    <row r="7" spans="1:15" ht="12.75" customHeight="1">
      <c r="A7" s="171" t="s">
        <v>819</v>
      </c>
      <c r="B7" s="171">
        <f t="shared" si="0"/>
        <v>5</v>
      </c>
      <c r="D7" s="171" t="s">
        <v>820</v>
      </c>
      <c r="E7" s="171" t="s">
        <v>821</v>
      </c>
      <c r="N7" s="172">
        <v>7</v>
      </c>
      <c r="O7" s="175" t="s">
        <v>822</v>
      </c>
    </row>
    <row r="8" spans="1:15" ht="12.75" customHeight="1">
      <c r="A8" s="171" t="s">
        <v>823</v>
      </c>
      <c r="B8" s="171">
        <f t="shared" si="0"/>
        <v>6</v>
      </c>
    </row>
    <row r="9" spans="1:15" ht="12.75" customHeight="1">
      <c r="A9" s="171" t="s">
        <v>824</v>
      </c>
      <c r="B9" s="171">
        <f t="shared" si="0"/>
        <v>7</v>
      </c>
    </row>
    <row r="10" spans="1:15" ht="12.75" customHeight="1">
      <c r="A10" s="171" t="s">
        <v>825</v>
      </c>
      <c r="B10" s="171">
        <f t="shared" si="0"/>
        <v>8</v>
      </c>
    </row>
    <row r="11" spans="1:15" ht="12.75" customHeight="1">
      <c r="A11" s="171" t="s">
        <v>826</v>
      </c>
      <c r="B11" s="171">
        <f t="shared" si="0"/>
        <v>9</v>
      </c>
    </row>
    <row r="12" spans="1:15" ht="12.75" customHeight="1">
      <c r="A12" s="171" t="s">
        <v>827</v>
      </c>
      <c r="B12" s="171">
        <f t="shared" si="0"/>
        <v>10</v>
      </c>
    </row>
    <row r="13" spans="1:15" ht="12.75" customHeight="1">
      <c r="A13" s="171" t="s">
        <v>828</v>
      </c>
      <c r="B13" s="171">
        <f t="shared" si="0"/>
        <v>11</v>
      </c>
    </row>
    <row r="14" spans="1:15">
      <c r="A14" s="171" t="s">
        <v>829</v>
      </c>
      <c r="B14" s="171">
        <f t="shared" si="0"/>
        <v>12</v>
      </c>
    </row>
    <row r="15" spans="1:15">
      <c r="A15" s="178" t="s">
        <v>830</v>
      </c>
      <c r="B15" s="171">
        <v>1</v>
      </c>
    </row>
    <row r="16" spans="1:15">
      <c r="A16" s="178" t="s">
        <v>831</v>
      </c>
      <c r="B16" s="171">
        <f t="shared" ref="B16:B26" si="1">+B15+1</f>
        <v>2</v>
      </c>
    </row>
    <row r="17" spans="1:2">
      <c r="A17" s="178" t="s">
        <v>832</v>
      </c>
      <c r="B17" s="171">
        <f t="shared" si="1"/>
        <v>3</v>
      </c>
    </row>
    <row r="18" spans="1:2">
      <c r="A18" s="178" t="s">
        <v>833</v>
      </c>
      <c r="B18" s="171">
        <f t="shared" si="1"/>
        <v>4</v>
      </c>
    </row>
    <row r="19" spans="1:2">
      <c r="A19" s="178" t="s">
        <v>834</v>
      </c>
      <c r="B19" s="171">
        <f t="shared" si="1"/>
        <v>5</v>
      </c>
    </row>
    <row r="20" spans="1:2">
      <c r="A20" s="178" t="s">
        <v>835</v>
      </c>
      <c r="B20" s="171">
        <f t="shared" si="1"/>
        <v>6</v>
      </c>
    </row>
    <row r="21" spans="1:2">
      <c r="A21" s="178" t="s">
        <v>836</v>
      </c>
      <c r="B21" s="171">
        <f t="shared" si="1"/>
        <v>7</v>
      </c>
    </row>
    <row r="22" spans="1:2">
      <c r="A22" s="178" t="s">
        <v>837</v>
      </c>
      <c r="B22" s="171">
        <f t="shared" si="1"/>
        <v>8</v>
      </c>
    </row>
    <row r="23" spans="1:2">
      <c r="A23" s="178" t="s">
        <v>838</v>
      </c>
      <c r="B23" s="171">
        <f t="shared" si="1"/>
        <v>9</v>
      </c>
    </row>
    <row r="24" spans="1:2">
      <c r="A24" s="178" t="s">
        <v>839</v>
      </c>
      <c r="B24" s="171">
        <f t="shared" si="1"/>
        <v>10</v>
      </c>
    </row>
    <row r="25" spans="1:2">
      <c r="A25" s="178" t="s">
        <v>840</v>
      </c>
      <c r="B25" s="171">
        <f t="shared" si="1"/>
        <v>11</v>
      </c>
    </row>
    <row r="26" spans="1:2">
      <c r="A26" s="178" t="s">
        <v>841</v>
      </c>
      <c r="B26" s="171">
        <f t="shared" si="1"/>
        <v>12</v>
      </c>
    </row>
    <row r="40" spans="1:11">
      <c r="A40" s="179">
        <v>1</v>
      </c>
      <c r="B40" s="180" t="s">
        <v>842</v>
      </c>
      <c r="C40" s="181">
        <f t="shared" ref="C40:C103" si="2">VALUE(A40)</f>
        <v>1</v>
      </c>
      <c r="D40" s="171">
        <v>1</v>
      </c>
      <c r="E40" s="179" t="s">
        <v>843</v>
      </c>
    </row>
    <row r="41" spans="1:11">
      <c r="A41" s="179">
        <v>2</v>
      </c>
      <c r="B41" s="180" t="s">
        <v>844</v>
      </c>
      <c r="C41" s="181">
        <f t="shared" si="2"/>
        <v>2</v>
      </c>
      <c r="D41" s="171">
        <v>2</v>
      </c>
      <c r="E41" s="179" t="s">
        <v>845</v>
      </c>
      <c r="H41" s="182" t="s">
        <v>846</v>
      </c>
      <c r="J41" s="178" t="s">
        <v>804</v>
      </c>
      <c r="K41" s="171" t="s">
        <v>279</v>
      </c>
    </row>
    <row r="42" spans="1:11">
      <c r="A42" s="179">
        <v>3</v>
      </c>
      <c r="B42" s="180" t="s">
        <v>847</v>
      </c>
      <c r="C42" s="181">
        <f t="shared" si="2"/>
        <v>3</v>
      </c>
      <c r="D42" s="171">
        <v>3</v>
      </c>
      <c r="E42" s="179" t="s">
        <v>848</v>
      </c>
      <c r="H42" s="182" t="s">
        <v>849</v>
      </c>
      <c r="J42" s="178" t="s">
        <v>809</v>
      </c>
      <c r="K42" s="171" t="s">
        <v>280</v>
      </c>
    </row>
    <row r="43" spans="1:11">
      <c r="A43" s="179">
        <v>4</v>
      </c>
      <c r="B43" s="180" t="s">
        <v>850</v>
      </c>
      <c r="C43" s="181">
        <f t="shared" si="2"/>
        <v>4</v>
      </c>
      <c r="D43" s="171">
        <v>4</v>
      </c>
      <c r="E43" s="179" t="s">
        <v>851</v>
      </c>
      <c r="H43" s="182" t="s">
        <v>852</v>
      </c>
      <c r="J43" s="178" t="s">
        <v>812</v>
      </c>
      <c r="K43" s="171" t="s">
        <v>813</v>
      </c>
    </row>
    <row r="44" spans="1:11">
      <c r="A44" s="179">
        <v>6</v>
      </c>
      <c r="B44" s="180" t="s">
        <v>853</v>
      </c>
      <c r="C44" s="181">
        <f t="shared" si="2"/>
        <v>6</v>
      </c>
      <c r="D44" s="171">
        <v>6</v>
      </c>
      <c r="E44" s="179" t="s">
        <v>854</v>
      </c>
      <c r="H44" s="182" t="s">
        <v>855</v>
      </c>
      <c r="J44" s="178" t="s">
        <v>816</v>
      </c>
      <c r="K44" s="171" t="s">
        <v>817</v>
      </c>
    </row>
    <row r="45" spans="1:11">
      <c r="A45" s="179">
        <v>7</v>
      </c>
      <c r="B45" s="180" t="s">
        <v>856</v>
      </c>
      <c r="C45" s="181">
        <f t="shared" si="2"/>
        <v>7</v>
      </c>
      <c r="D45" s="171">
        <v>7</v>
      </c>
      <c r="E45" s="179" t="s">
        <v>857</v>
      </c>
      <c r="H45" s="182" t="s">
        <v>858</v>
      </c>
      <c r="J45" s="178" t="s">
        <v>820</v>
      </c>
      <c r="K45" s="171" t="s">
        <v>821</v>
      </c>
    </row>
    <row r="46" spans="1:11">
      <c r="A46" s="179">
        <v>8</v>
      </c>
      <c r="B46" s="180" t="s">
        <v>859</v>
      </c>
      <c r="C46" s="181">
        <f t="shared" si="2"/>
        <v>8</v>
      </c>
      <c r="D46" s="171">
        <v>8</v>
      </c>
      <c r="E46" s="179" t="s">
        <v>860</v>
      </c>
    </row>
    <row r="47" spans="1:11">
      <c r="A47" s="179">
        <v>9</v>
      </c>
      <c r="B47" s="180" t="s">
        <v>861</v>
      </c>
      <c r="C47" s="181">
        <f t="shared" si="2"/>
        <v>9</v>
      </c>
      <c r="D47" s="171">
        <v>9</v>
      </c>
      <c r="E47" s="179" t="s">
        <v>862</v>
      </c>
    </row>
    <row r="48" spans="1:11">
      <c r="A48" s="179">
        <v>23</v>
      </c>
      <c r="B48" s="180" t="s">
        <v>863</v>
      </c>
      <c r="C48" s="181">
        <f t="shared" si="2"/>
        <v>23</v>
      </c>
      <c r="D48" s="171">
        <v>23</v>
      </c>
      <c r="E48" s="179" t="s">
        <v>864</v>
      </c>
    </row>
    <row r="49" spans="1:13" ht="14.25">
      <c r="A49" s="179">
        <v>24</v>
      </c>
      <c r="B49" s="180" t="s">
        <v>865</v>
      </c>
      <c r="C49" s="181">
        <f t="shared" si="2"/>
        <v>24</v>
      </c>
      <c r="D49" s="171">
        <v>24</v>
      </c>
      <c r="E49" s="179" t="s">
        <v>866</v>
      </c>
      <c r="J49" s="183" t="s">
        <v>867</v>
      </c>
    </row>
    <row r="50" spans="1:13" ht="14.25">
      <c r="A50" s="179">
        <v>25</v>
      </c>
      <c r="B50" s="180" t="s">
        <v>868</v>
      </c>
      <c r="C50" s="181">
        <f t="shared" si="2"/>
        <v>25</v>
      </c>
      <c r="D50" s="171">
        <v>25</v>
      </c>
      <c r="E50" s="179" t="s">
        <v>869</v>
      </c>
      <c r="J50" s="183" t="s">
        <v>870</v>
      </c>
    </row>
    <row r="51" spans="1:13">
      <c r="A51" s="179">
        <v>26</v>
      </c>
      <c r="B51" s="180" t="s">
        <v>871</v>
      </c>
      <c r="C51" s="181">
        <f t="shared" si="2"/>
        <v>26</v>
      </c>
      <c r="D51" s="171">
        <v>26</v>
      </c>
      <c r="E51" s="179" t="s">
        <v>872</v>
      </c>
    </row>
    <row r="52" spans="1:13">
      <c r="A52" s="179">
        <v>27</v>
      </c>
      <c r="B52" s="180" t="s">
        <v>873</v>
      </c>
      <c r="C52" s="181">
        <f t="shared" si="2"/>
        <v>27</v>
      </c>
      <c r="D52" s="171">
        <v>27</v>
      </c>
      <c r="E52" s="179" t="s">
        <v>874</v>
      </c>
    </row>
    <row r="53" spans="1:13">
      <c r="A53" s="179">
        <v>28</v>
      </c>
      <c r="B53" s="180" t="s">
        <v>875</v>
      </c>
      <c r="C53" s="181">
        <f t="shared" si="2"/>
        <v>28</v>
      </c>
      <c r="D53" s="171">
        <v>28</v>
      </c>
      <c r="E53" s="179" t="s">
        <v>876</v>
      </c>
      <c r="J53" s="171" t="s">
        <v>877</v>
      </c>
      <c r="M53" s="171" t="s">
        <v>877</v>
      </c>
    </row>
    <row r="54" spans="1:13">
      <c r="A54" s="179">
        <v>29</v>
      </c>
      <c r="B54" s="180" t="s">
        <v>878</v>
      </c>
      <c r="C54" s="181">
        <f t="shared" si="2"/>
        <v>29</v>
      </c>
      <c r="D54" s="171">
        <v>29</v>
      </c>
      <c r="E54" s="179" t="s">
        <v>879</v>
      </c>
      <c r="J54" s="171" t="s">
        <v>880</v>
      </c>
      <c r="M54" s="171" t="s">
        <v>880</v>
      </c>
    </row>
    <row r="55" spans="1:13">
      <c r="A55" s="179">
        <v>30</v>
      </c>
      <c r="B55" s="180" t="s">
        <v>881</v>
      </c>
      <c r="C55" s="181">
        <f t="shared" si="2"/>
        <v>30</v>
      </c>
      <c r="D55" s="171">
        <v>30</v>
      </c>
      <c r="E55" s="179" t="s">
        <v>882</v>
      </c>
      <c r="J55" s="171" t="s">
        <v>883</v>
      </c>
      <c r="M55" s="171" t="s">
        <v>883</v>
      </c>
    </row>
    <row r="56" spans="1:13">
      <c r="A56" s="179">
        <v>31</v>
      </c>
      <c r="B56" s="180" t="s">
        <v>884</v>
      </c>
      <c r="C56" s="181">
        <f t="shared" si="2"/>
        <v>31</v>
      </c>
      <c r="D56" s="171">
        <v>31</v>
      </c>
      <c r="E56" s="179" t="s">
        <v>885</v>
      </c>
    </row>
    <row r="57" spans="1:13">
      <c r="A57" s="179">
        <v>32</v>
      </c>
      <c r="B57" s="180" t="s">
        <v>886</v>
      </c>
      <c r="C57" s="181">
        <f t="shared" si="2"/>
        <v>32</v>
      </c>
      <c r="D57" s="171">
        <v>32</v>
      </c>
      <c r="E57" s="179" t="s">
        <v>887</v>
      </c>
    </row>
    <row r="58" spans="1:13">
      <c r="A58" s="179">
        <v>33</v>
      </c>
      <c r="B58" s="180" t="s">
        <v>888</v>
      </c>
      <c r="C58" s="181">
        <f t="shared" si="2"/>
        <v>33</v>
      </c>
      <c r="D58" s="171">
        <v>33</v>
      </c>
      <c r="E58" s="179" t="s">
        <v>889</v>
      </c>
    </row>
    <row r="59" spans="1:13">
      <c r="A59" s="179">
        <v>34</v>
      </c>
      <c r="B59" s="180" t="s">
        <v>890</v>
      </c>
      <c r="C59" s="181">
        <f t="shared" si="2"/>
        <v>34</v>
      </c>
      <c r="D59" s="171">
        <v>34</v>
      </c>
      <c r="E59" s="179" t="s">
        <v>891</v>
      </c>
    </row>
    <row r="60" spans="1:13">
      <c r="A60" s="179">
        <v>35</v>
      </c>
      <c r="B60" s="180" t="s">
        <v>892</v>
      </c>
      <c r="C60" s="181">
        <f t="shared" si="2"/>
        <v>35</v>
      </c>
      <c r="D60" s="171">
        <v>35</v>
      </c>
      <c r="E60" s="179" t="s">
        <v>893</v>
      </c>
    </row>
    <row r="61" spans="1:13">
      <c r="A61" s="179">
        <v>36</v>
      </c>
      <c r="B61" s="180" t="s">
        <v>894</v>
      </c>
      <c r="C61" s="181">
        <f t="shared" si="2"/>
        <v>36</v>
      </c>
      <c r="D61" s="171">
        <v>36</v>
      </c>
      <c r="E61" s="179" t="s">
        <v>895</v>
      </c>
    </row>
    <row r="62" spans="1:13">
      <c r="A62" s="179">
        <v>37</v>
      </c>
      <c r="B62" s="180" t="s">
        <v>896</v>
      </c>
      <c r="C62" s="181">
        <f t="shared" si="2"/>
        <v>37</v>
      </c>
      <c r="D62" s="171">
        <v>37</v>
      </c>
      <c r="E62" s="179" t="s">
        <v>897</v>
      </c>
    </row>
    <row r="63" spans="1:13">
      <c r="A63" s="179">
        <v>38</v>
      </c>
      <c r="B63" s="180" t="s">
        <v>898</v>
      </c>
      <c r="C63" s="181">
        <f t="shared" si="2"/>
        <v>38</v>
      </c>
      <c r="D63" s="171">
        <v>38</v>
      </c>
      <c r="E63" s="179" t="s">
        <v>899</v>
      </c>
    </row>
    <row r="64" spans="1:13">
      <c r="A64" s="179">
        <v>39</v>
      </c>
      <c r="B64" s="180" t="s">
        <v>900</v>
      </c>
      <c r="C64" s="181">
        <f t="shared" si="2"/>
        <v>39</v>
      </c>
      <c r="D64" s="171">
        <v>39</v>
      </c>
      <c r="E64" s="179" t="s">
        <v>901</v>
      </c>
    </row>
    <row r="65" spans="1:5">
      <c r="A65" s="179">
        <v>40</v>
      </c>
      <c r="B65" s="180" t="s">
        <v>902</v>
      </c>
      <c r="C65" s="181">
        <f t="shared" si="2"/>
        <v>40</v>
      </c>
      <c r="D65" s="171">
        <v>40</v>
      </c>
      <c r="E65" s="179" t="s">
        <v>295</v>
      </c>
    </row>
    <row r="66" spans="1:5">
      <c r="A66" s="179">
        <v>41</v>
      </c>
      <c r="B66" s="180" t="s">
        <v>903</v>
      </c>
      <c r="C66" s="181">
        <f t="shared" si="2"/>
        <v>41</v>
      </c>
      <c r="D66" s="171">
        <v>41</v>
      </c>
      <c r="E66" s="179" t="s">
        <v>904</v>
      </c>
    </row>
    <row r="67" spans="1:5">
      <c r="A67" s="179">
        <v>42</v>
      </c>
      <c r="B67" s="180" t="s">
        <v>905</v>
      </c>
      <c r="C67" s="181">
        <f t="shared" si="2"/>
        <v>42</v>
      </c>
      <c r="D67" s="171">
        <v>42</v>
      </c>
      <c r="E67" s="179" t="s">
        <v>906</v>
      </c>
    </row>
    <row r="68" spans="1:5">
      <c r="A68" s="179">
        <v>43</v>
      </c>
      <c r="B68" s="180" t="s">
        <v>907</v>
      </c>
      <c r="C68" s="181">
        <f t="shared" si="2"/>
        <v>43</v>
      </c>
      <c r="D68" s="171">
        <v>43</v>
      </c>
      <c r="E68" s="179" t="s">
        <v>908</v>
      </c>
    </row>
    <row r="69" spans="1:5">
      <c r="A69" s="179">
        <v>44</v>
      </c>
      <c r="B69" s="180" t="s">
        <v>909</v>
      </c>
      <c r="C69" s="181">
        <f t="shared" si="2"/>
        <v>44</v>
      </c>
      <c r="D69" s="171">
        <v>44</v>
      </c>
      <c r="E69" s="179" t="s">
        <v>910</v>
      </c>
    </row>
    <row r="70" spans="1:5">
      <c r="A70" s="179">
        <v>45</v>
      </c>
      <c r="B70" s="180" t="s">
        <v>911</v>
      </c>
      <c r="C70" s="181">
        <f t="shared" si="2"/>
        <v>45</v>
      </c>
      <c r="D70" s="171">
        <v>45</v>
      </c>
      <c r="E70" s="179" t="s">
        <v>912</v>
      </c>
    </row>
    <row r="71" spans="1:5">
      <c r="A71" s="179">
        <v>46</v>
      </c>
      <c r="B71" s="180" t="s">
        <v>913</v>
      </c>
      <c r="C71" s="181">
        <f t="shared" si="2"/>
        <v>46</v>
      </c>
      <c r="D71" s="171">
        <v>46</v>
      </c>
      <c r="E71" s="179" t="s">
        <v>914</v>
      </c>
    </row>
    <row r="72" spans="1:5">
      <c r="A72" s="179">
        <v>48</v>
      </c>
      <c r="B72" s="180" t="s">
        <v>915</v>
      </c>
      <c r="C72" s="181">
        <f t="shared" si="2"/>
        <v>48</v>
      </c>
      <c r="D72" s="171">
        <v>48</v>
      </c>
      <c r="E72" s="179" t="s">
        <v>916</v>
      </c>
    </row>
    <row r="73" spans="1:5">
      <c r="A73" s="179">
        <v>50</v>
      </c>
      <c r="B73" s="180" t="s">
        <v>917</v>
      </c>
      <c r="C73" s="181">
        <f t="shared" si="2"/>
        <v>50</v>
      </c>
      <c r="D73" s="171">
        <v>50</v>
      </c>
      <c r="E73" s="179" t="s">
        <v>918</v>
      </c>
    </row>
    <row r="74" spans="1:5">
      <c r="A74" s="179">
        <v>51</v>
      </c>
      <c r="B74" s="180" t="s">
        <v>919</v>
      </c>
      <c r="C74" s="181">
        <f t="shared" si="2"/>
        <v>51</v>
      </c>
      <c r="D74" s="171">
        <v>51</v>
      </c>
      <c r="E74" s="179" t="s">
        <v>920</v>
      </c>
    </row>
    <row r="75" spans="1:5">
      <c r="A75" s="179">
        <v>52</v>
      </c>
      <c r="B75" s="180" t="s">
        <v>921</v>
      </c>
      <c r="C75" s="181">
        <f t="shared" si="2"/>
        <v>52</v>
      </c>
      <c r="D75" s="171">
        <v>52</v>
      </c>
      <c r="E75" s="179" t="s">
        <v>922</v>
      </c>
    </row>
    <row r="76" spans="1:5">
      <c r="A76" s="179">
        <v>53</v>
      </c>
      <c r="B76" s="180" t="s">
        <v>923</v>
      </c>
      <c r="C76" s="181">
        <f t="shared" si="2"/>
        <v>53</v>
      </c>
      <c r="D76" s="171">
        <v>53</v>
      </c>
      <c r="E76" s="179" t="s">
        <v>924</v>
      </c>
    </row>
    <row r="77" spans="1:5">
      <c r="A77" s="179">
        <v>54</v>
      </c>
      <c r="B77" s="180" t="s">
        <v>925</v>
      </c>
      <c r="C77" s="181">
        <f t="shared" si="2"/>
        <v>54</v>
      </c>
      <c r="D77" s="171">
        <v>54</v>
      </c>
      <c r="E77" s="179" t="s">
        <v>926</v>
      </c>
    </row>
    <row r="78" spans="1:5">
      <c r="A78" s="179">
        <v>55</v>
      </c>
      <c r="B78" s="180" t="s">
        <v>927</v>
      </c>
      <c r="C78" s="181">
        <f t="shared" si="2"/>
        <v>55</v>
      </c>
      <c r="D78" s="171">
        <v>55</v>
      </c>
      <c r="E78" s="179" t="s">
        <v>928</v>
      </c>
    </row>
    <row r="79" spans="1:5">
      <c r="A79" s="179">
        <v>57</v>
      </c>
      <c r="B79" s="180" t="s">
        <v>929</v>
      </c>
      <c r="C79" s="181">
        <f t="shared" si="2"/>
        <v>57</v>
      </c>
      <c r="D79" s="171">
        <v>57</v>
      </c>
      <c r="E79" s="179" t="s">
        <v>930</v>
      </c>
    </row>
    <row r="80" spans="1:5">
      <c r="A80" s="179">
        <v>58</v>
      </c>
      <c r="B80" s="180" t="s">
        <v>931</v>
      </c>
      <c r="C80" s="181">
        <f t="shared" si="2"/>
        <v>58</v>
      </c>
      <c r="D80" s="171">
        <v>58</v>
      </c>
      <c r="E80" s="179" t="s">
        <v>932</v>
      </c>
    </row>
    <row r="81" spans="1:5">
      <c r="A81" s="179">
        <v>59</v>
      </c>
      <c r="B81" s="180" t="s">
        <v>933</v>
      </c>
      <c r="C81" s="181">
        <f t="shared" si="2"/>
        <v>59</v>
      </c>
      <c r="D81" s="171">
        <v>59</v>
      </c>
      <c r="E81" s="179" t="s">
        <v>934</v>
      </c>
    </row>
    <row r="82" spans="1:5">
      <c r="A82" s="179">
        <v>59</v>
      </c>
      <c r="B82" s="180" t="s">
        <v>933</v>
      </c>
      <c r="C82" s="181">
        <f t="shared" si="2"/>
        <v>59</v>
      </c>
      <c r="D82" s="171">
        <v>59</v>
      </c>
      <c r="E82" s="179" t="s">
        <v>934</v>
      </c>
    </row>
    <row r="83" spans="1:5">
      <c r="A83" s="179">
        <v>60</v>
      </c>
      <c r="B83" s="180" t="s">
        <v>935</v>
      </c>
      <c r="C83" s="181">
        <f t="shared" si="2"/>
        <v>60</v>
      </c>
      <c r="D83" s="171">
        <v>60</v>
      </c>
      <c r="E83" s="179" t="s">
        <v>936</v>
      </c>
    </row>
    <row r="84" spans="1:5">
      <c r="A84" s="179">
        <v>61</v>
      </c>
      <c r="B84" s="180" t="s">
        <v>937</v>
      </c>
      <c r="C84" s="181">
        <f t="shared" si="2"/>
        <v>61</v>
      </c>
      <c r="D84" s="171">
        <v>61</v>
      </c>
      <c r="E84" s="179" t="s">
        <v>938</v>
      </c>
    </row>
    <row r="85" spans="1:5">
      <c r="A85" s="179">
        <v>62</v>
      </c>
      <c r="B85" s="180" t="s">
        <v>939</v>
      </c>
      <c r="C85" s="181">
        <f t="shared" si="2"/>
        <v>62</v>
      </c>
      <c r="D85" s="171">
        <v>62</v>
      </c>
      <c r="E85" s="179" t="s">
        <v>940</v>
      </c>
    </row>
    <row r="86" spans="1:5">
      <c r="A86" s="179">
        <v>63</v>
      </c>
      <c r="B86" s="180" t="s">
        <v>941</v>
      </c>
      <c r="C86" s="181">
        <f t="shared" si="2"/>
        <v>63</v>
      </c>
      <c r="D86" s="171">
        <v>63</v>
      </c>
      <c r="E86" s="179" t="s">
        <v>942</v>
      </c>
    </row>
    <row r="87" spans="1:5">
      <c r="A87" s="179">
        <v>65</v>
      </c>
      <c r="B87" s="180" t="s">
        <v>943</v>
      </c>
      <c r="C87" s="181">
        <f t="shared" si="2"/>
        <v>65</v>
      </c>
      <c r="D87" s="171">
        <v>65</v>
      </c>
      <c r="E87" s="179" t="s">
        <v>944</v>
      </c>
    </row>
    <row r="88" spans="1:5">
      <c r="A88" s="179">
        <v>66</v>
      </c>
      <c r="B88" s="180" t="s">
        <v>945</v>
      </c>
      <c r="C88" s="181">
        <f t="shared" si="2"/>
        <v>66</v>
      </c>
      <c r="D88" s="171">
        <v>66</v>
      </c>
      <c r="E88" s="179" t="s">
        <v>946</v>
      </c>
    </row>
    <row r="89" spans="1:5">
      <c r="A89" s="179">
        <v>67</v>
      </c>
      <c r="B89" s="180" t="s">
        <v>947</v>
      </c>
      <c r="C89" s="181">
        <f t="shared" si="2"/>
        <v>67</v>
      </c>
      <c r="D89" s="171">
        <v>67</v>
      </c>
      <c r="E89" s="179" t="s">
        <v>948</v>
      </c>
    </row>
    <row r="90" spans="1:5">
      <c r="A90" s="179">
        <v>68</v>
      </c>
      <c r="B90" s="180" t="s">
        <v>949</v>
      </c>
      <c r="C90" s="181">
        <f t="shared" si="2"/>
        <v>68</v>
      </c>
      <c r="D90" s="171">
        <v>68</v>
      </c>
      <c r="E90" s="179" t="s">
        <v>950</v>
      </c>
    </row>
    <row r="91" spans="1:5">
      <c r="A91" s="179">
        <v>69</v>
      </c>
      <c r="B91" s="180" t="s">
        <v>951</v>
      </c>
      <c r="C91" s="181">
        <f t="shared" si="2"/>
        <v>69</v>
      </c>
      <c r="D91" s="171">
        <v>69</v>
      </c>
      <c r="E91" s="179" t="s">
        <v>952</v>
      </c>
    </row>
    <row r="92" spans="1:5">
      <c r="A92" s="179">
        <v>72</v>
      </c>
      <c r="B92" s="180" t="s">
        <v>953</v>
      </c>
      <c r="C92" s="181">
        <f t="shared" si="2"/>
        <v>72</v>
      </c>
      <c r="D92" s="171">
        <v>72</v>
      </c>
      <c r="E92" s="179" t="s">
        <v>954</v>
      </c>
    </row>
    <row r="93" spans="1:5">
      <c r="A93" s="179">
        <v>74</v>
      </c>
      <c r="B93" s="180" t="s">
        <v>955</v>
      </c>
      <c r="C93" s="181">
        <f t="shared" si="2"/>
        <v>74</v>
      </c>
      <c r="D93" s="171">
        <v>74</v>
      </c>
      <c r="E93" s="179" t="s">
        <v>956</v>
      </c>
    </row>
    <row r="94" spans="1:5">
      <c r="A94" s="179">
        <v>75</v>
      </c>
      <c r="B94" s="180" t="s">
        <v>957</v>
      </c>
      <c r="C94" s="181">
        <f t="shared" si="2"/>
        <v>75</v>
      </c>
      <c r="D94" s="171">
        <v>75</v>
      </c>
      <c r="E94" s="179" t="s">
        <v>958</v>
      </c>
    </row>
    <row r="95" spans="1:5">
      <c r="A95" s="179">
        <v>76</v>
      </c>
      <c r="B95" s="180" t="s">
        <v>959</v>
      </c>
      <c r="C95" s="181">
        <f t="shared" si="2"/>
        <v>76</v>
      </c>
      <c r="D95" s="171">
        <v>76</v>
      </c>
      <c r="E95" s="179" t="s">
        <v>960</v>
      </c>
    </row>
    <row r="96" spans="1:5">
      <c r="A96" s="179">
        <v>77</v>
      </c>
      <c r="B96" s="180" t="s">
        <v>961</v>
      </c>
      <c r="C96" s="181">
        <f t="shared" si="2"/>
        <v>77</v>
      </c>
      <c r="D96" s="171">
        <v>77</v>
      </c>
      <c r="E96" s="179" t="s">
        <v>962</v>
      </c>
    </row>
    <row r="97" spans="1:5">
      <c r="A97" s="179">
        <v>78</v>
      </c>
      <c r="B97" s="180" t="s">
        <v>963</v>
      </c>
      <c r="C97" s="181">
        <f t="shared" si="2"/>
        <v>78</v>
      </c>
      <c r="D97" s="171">
        <v>78</v>
      </c>
      <c r="E97" s="179" t="s">
        <v>964</v>
      </c>
    </row>
    <row r="98" spans="1:5">
      <c r="A98" s="179">
        <v>79</v>
      </c>
      <c r="B98" s="180" t="s">
        <v>965</v>
      </c>
      <c r="C98" s="181">
        <f t="shared" si="2"/>
        <v>79</v>
      </c>
      <c r="D98" s="171">
        <v>79</v>
      </c>
      <c r="E98" s="179" t="s">
        <v>966</v>
      </c>
    </row>
    <row r="99" spans="1:5">
      <c r="A99" s="179">
        <v>80</v>
      </c>
      <c r="B99" s="180" t="s">
        <v>967</v>
      </c>
      <c r="C99" s="181">
        <f t="shared" si="2"/>
        <v>80</v>
      </c>
      <c r="D99" s="171">
        <v>80</v>
      </c>
      <c r="E99" s="179" t="s">
        <v>968</v>
      </c>
    </row>
    <row r="100" spans="1:5">
      <c r="A100" s="179">
        <v>81</v>
      </c>
      <c r="B100" s="180" t="s">
        <v>969</v>
      </c>
      <c r="C100" s="181">
        <f t="shared" si="2"/>
        <v>81</v>
      </c>
      <c r="D100" s="171">
        <v>81</v>
      </c>
      <c r="E100" s="179" t="s">
        <v>970</v>
      </c>
    </row>
    <row r="101" spans="1:5">
      <c r="A101" s="179">
        <v>82</v>
      </c>
      <c r="B101" s="180" t="s">
        <v>971</v>
      </c>
      <c r="C101" s="181">
        <f t="shared" si="2"/>
        <v>82</v>
      </c>
      <c r="D101" s="171">
        <v>82</v>
      </c>
      <c r="E101" s="179" t="s">
        <v>972</v>
      </c>
    </row>
    <row r="102" spans="1:5">
      <c r="A102" s="179">
        <v>83</v>
      </c>
      <c r="B102" s="180" t="s">
        <v>973</v>
      </c>
      <c r="C102" s="181">
        <f t="shared" si="2"/>
        <v>83</v>
      </c>
      <c r="D102" s="171">
        <v>83</v>
      </c>
      <c r="E102" s="179" t="s">
        <v>974</v>
      </c>
    </row>
    <row r="103" spans="1:5">
      <c r="A103" s="179">
        <v>84</v>
      </c>
      <c r="B103" s="180" t="s">
        <v>975</v>
      </c>
      <c r="C103" s="181">
        <f t="shared" si="2"/>
        <v>84</v>
      </c>
      <c r="D103" s="171">
        <v>84</v>
      </c>
      <c r="E103" s="179" t="s">
        <v>976</v>
      </c>
    </row>
    <row r="104" spans="1:5">
      <c r="A104" s="179">
        <v>85</v>
      </c>
      <c r="B104" s="180" t="s">
        <v>977</v>
      </c>
      <c r="C104" s="181">
        <f t="shared" ref="C104:C167" si="3">VALUE(A104)</f>
        <v>85</v>
      </c>
      <c r="D104" s="171">
        <v>85</v>
      </c>
      <c r="E104" s="179" t="s">
        <v>978</v>
      </c>
    </row>
    <row r="105" spans="1:5">
      <c r="A105" s="179">
        <v>86</v>
      </c>
      <c r="B105" s="180" t="s">
        <v>979</v>
      </c>
      <c r="C105" s="181">
        <f t="shared" si="3"/>
        <v>86</v>
      </c>
      <c r="D105" s="171">
        <v>86</v>
      </c>
      <c r="E105" s="179" t="s">
        <v>980</v>
      </c>
    </row>
    <row r="106" spans="1:5">
      <c r="A106" s="179">
        <v>87</v>
      </c>
      <c r="B106" s="180" t="s">
        <v>981</v>
      </c>
      <c r="C106" s="181">
        <f t="shared" si="3"/>
        <v>87</v>
      </c>
      <c r="D106" s="171">
        <v>87</v>
      </c>
      <c r="E106" s="179" t="s">
        <v>982</v>
      </c>
    </row>
    <row r="107" spans="1:5">
      <c r="A107" s="179">
        <v>88</v>
      </c>
      <c r="B107" s="180" t="s">
        <v>983</v>
      </c>
      <c r="C107" s="181">
        <f t="shared" si="3"/>
        <v>88</v>
      </c>
      <c r="D107" s="171">
        <v>88</v>
      </c>
      <c r="E107" s="179" t="s">
        <v>984</v>
      </c>
    </row>
    <row r="108" spans="1:5">
      <c r="A108" s="179">
        <v>89</v>
      </c>
      <c r="B108" s="180" t="s">
        <v>985</v>
      </c>
      <c r="C108" s="181">
        <f t="shared" si="3"/>
        <v>89</v>
      </c>
      <c r="D108" s="171">
        <v>89</v>
      </c>
      <c r="E108" s="179" t="s">
        <v>986</v>
      </c>
    </row>
    <row r="109" spans="1:5">
      <c r="A109" s="179">
        <v>91</v>
      </c>
      <c r="B109" s="180" t="s">
        <v>987</v>
      </c>
      <c r="C109" s="181">
        <f t="shared" si="3"/>
        <v>91</v>
      </c>
      <c r="D109" s="171">
        <v>91</v>
      </c>
      <c r="E109" s="179" t="s">
        <v>988</v>
      </c>
    </row>
    <row r="110" spans="1:5">
      <c r="A110" s="179">
        <v>92</v>
      </c>
      <c r="B110" s="180" t="s">
        <v>989</v>
      </c>
      <c r="C110" s="181">
        <f t="shared" si="3"/>
        <v>92</v>
      </c>
      <c r="D110" s="171">
        <v>92</v>
      </c>
      <c r="E110" s="179" t="s">
        <v>990</v>
      </c>
    </row>
    <row r="111" spans="1:5">
      <c r="A111" s="179">
        <v>93</v>
      </c>
      <c r="B111" s="180" t="s">
        <v>991</v>
      </c>
      <c r="C111" s="181">
        <f t="shared" si="3"/>
        <v>93</v>
      </c>
      <c r="D111" s="171">
        <v>93</v>
      </c>
      <c r="E111" s="179" t="s">
        <v>992</v>
      </c>
    </row>
    <row r="112" spans="1:5">
      <c r="A112" s="179">
        <v>94</v>
      </c>
      <c r="B112" s="180" t="s">
        <v>993</v>
      </c>
      <c r="C112" s="181">
        <f t="shared" si="3"/>
        <v>94</v>
      </c>
      <c r="D112" s="171">
        <v>94</v>
      </c>
      <c r="E112" s="179" t="s">
        <v>994</v>
      </c>
    </row>
    <row r="113" spans="1:5">
      <c r="A113" s="179">
        <v>95</v>
      </c>
      <c r="B113" s="180" t="s">
        <v>995</v>
      </c>
      <c r="C113" s="181">
        <f t="shared" si="3"/>
        <v>95</v>
      </c>
      <c r="D113" s="171">
        <v>95</v>
      </c>
      <c r="E113" s="179" t="s">
        <v>996</v>
      </c>
    </row>
    <row r="114" spans="1:5">
      <c r="A114" s="179">
        <v>96</v>
      </c>
      <c r="B114" s="180" t="s">
        <v>997</v>
      </c>
      <c r="C114" s="181">
        <f t="shared" si="3"/>
        <v>96</v>
      </c>
      <c r="D114" s="171">
        <v>96</v>
      </c>
      <c r="E114" s="179" t="s">
        <v>998</v>
      </c>
    </row>
    <row r="115" spans="1:5">
      <c r="A115" s="179">
        <v>97</v>
      </c>
      <c r="B115" s="180" t="s">
        <v>999</v>
      </c>
      <c r="C115" s="181">
        <f t="shared" si="3"/>
        <v>97</v>
      </c>
      <c r="D115" s="171">
        <v>97</v>
      </c>
      <c r="E115" s="179" t="s">
        <v>1000</v>
      </c>
    </row>
    <row r="116" spans="1:5">
      <c r="A116" s="179">
        <v>98</v>
      </c>
      <c r="B116" s="180" t="s">
        <v>1001</v>
      </c>
      <c r="C116" s="181">
        <f t="shared" si="3"/>
        <v>98</v>
      </c>
      <c r="D116" s="171">
        <v>98</v>
      </c>
      <c r="E116" s="179" t="s">
        <v>1002</v>
      </c>
    </row>
    <row r="117" spans="1:5">
      <c r="A117" s="179">
        <v>99</v>
      </c>
      <c r="B117" s="180" t="s">
        <v>1003</v>
      </c>
      <c r="C117" s="181">
        <f t="shared" si="3"/>
        <v>99</v>
      </c>
      <c r="D117" s="171">
        <v>99</v>
      </c>
      <c r="E117" s="179" t="s">
        <v>1004</v>
      </c>
    </row>
    <row r="118" spans="1:5">
      <c r="A118" s="179">
        <v>100</v>
      </c>
      <c r="B118" s="180" t="s">
        <v>1005</v>
      </c>
      <c r="C118" s="181">
        <f t="shared" si="3"/>
        <v>100</v>
      </c>
      <c r="D118" s="171">
        <v>100</v>
      </c>
      <c r="E118" s="179" t="s">
        <v>1006</v>
      </c>
    </row>
    <row r="119" spans="1:5">
      <c r="A119" s="179">
        <v>101</v>
      </c>
      <c r="B119" s="180" t="s">
        <v>1007</v>
      </c>
      <c r="C119" s="181">
        <f t="shared" si="3"/>
        <v>101</v>
      </c>
      <c r="D119" s="171">
        <v>101</v>
      </c>
      <c r="E119" s="179" t="s">
        <v>1008</v>
      </c>
    </row>
    <row r="120" spans="1:5">
      <c r="A120" s="179">
        <v>102</v>
      </c>
      <c r="B120" s="180" t="s">
        <v>1009</v>
      </c>
      <c r="C120" s="181">
        <f t="shared" si="3"/>
        <v>102</v>
      </c>
      <c r="D120" s="171">
        <v>102</v>
      </c>
      <c r="E120" s="179" t="s">
        <v>1010</v>
      </c>
    </row>
    <row r="121" spans="1:5">
      <c r="A121" s="179">
        <v>103</v>
      </c>
      <c r="B121" s="180" t="s">
        <v>1011</v>
      </c>
      <c r="C121" s="181">
        <f t="shared" si="3"/>
        <v>103</v>
      </c>
      <c r="D121" s="171">
        <v>103</v>
      </c>
      <c r="E121" s="179" t="s">
        <v>1012</v>
      </c>
    </row>
    <row r="122" spans="1:5">
      <c r="A122" s="179">
        <v>104</v>
      </c>
      <c r="B122" s="180" t="s">
        <v>1013</v>
      </c>
      <c r="C122" s="181">
        <f t="shared" si="3"/>
        <v>104</v>
      </c>
      <c r="D122" s="171">
        <v>104</v>
      </c>
      <c r="E122" s="179" t="s">
        <v>1014</v>
      </c>
    </row>
    <row r="123" spans="1:5">
      <c r="A123" s="179">
        <v>105</v>
      </c>
      <c r="B123" s="180" t="s">
        <v>1015</v>
      </c>
      <c r="C123" s="181">
        <f t="shared" si="3"/>
        <v>105</v>
      </c>
      <c r="D123" s="171">
        <v>105</v>
      </c>
      <c r="E123" s="179" t="s">
        <v>1016</v>
      </c>
    </row>
    <row r="124" spans="1:5">
      <c r="A124" s="179">
        <v>107</v>
      </c>
      <c r="B124" s="180" t="s">
        <v>1017</v>
      </c>
      <c r="C124" s="181">
        <f t="shared" si="3"/>
        <v>107</v>
      </c>
      <c r="D124" s="171">
        <v>107</v>
      </c>
      <c r="E124" s="179" t="s">
        <v>1018</v>
      </c>
    </row>
    <row r="125" spans="1:5">
      <c r="A125" s="179">
        <v>108</v>
      </c>
      <c r="B125" s="180" t="s">
        <v>1019</v>
      </c>
      <c r="C125" s="181">
        <f t="shared" si="3"/>
        <v>108</v>
      </c>
      <c r="D125" s="171">
        <v>108</v>
      </c>
      <c r="E125" s="179" t="s">
        <v>1020</v>
      </c>
    </row>
    <row r="126" spans="1:5">
      <c r="A126" s="179">
        <v>109</v>
      </c>
      <c r="B126" s="180" t="s">
        <v>1021</v>
      </c>
      <c r="C126" s="181">
        <f t="shared" si="3"/>
        <v>109</v>
      </c>
      <c r="D126" s="171">
        <v>109</v>
      </c>
      <c r="E126" s="179" t="s">
        <v>1022</v>
      </c>
    </row>
    <row r="127" spans="1:5">
      <c r="A127" s="179">
        <v>110</v>
      </c>
      <c r="B127" s="180" t="s">
        <v>1023</v>
      </c>
      <c r="C127" s="181">
        <f t="shared" si="3"/>
        <v>110</v>
      </c>
      <c r="D127" s="171">
        <v>110</v>
      </c>
      <c r="E127" s="179" t="s">
        <v>301</v>
      </c>
    </row>
    <row r="128" spans="1:5">
      <c r="A128" s="179">
        <v>111</v>
      </c>
      <c r="B128" s="180" t="s">
        <v>1024</v>
      </c>
      <c r="C128" s="181">
        <f t="shared" si="3"/>
        <v>111</v>
      </c>
      <c r="D128" s="171">
        <v>111</v>
      </c>
      <c r="E128" s="179" t="s">
        <v>303</v>
      </c>
    </row>
    <row r="129" spans="1:5">
      <c r="A129" s="179">
        <v>112</v>
      </c>
      <c r="B129" s="180" t="s">
        <v>1025</v>
      </c>
      <c r="C129" s="181">
        <f t="shared" si="3"/>
        <v>112</v>
      </c>
      <c r="D129" s="171">
        <v>112</v>
      </c>
      <c r="E129" s="179" t="s">
        <v>1026</v>
      </c>
    </row>
    <row r="130" spans="1:5">
      <c r="A130" s="179">
        <v>113</v>
      </c>
      <c r="B130" s="180" t="s">
        <v>1027</v>
      </c>
      <c r="C130" s="181">
        <f t="shared" si="3"/>
        <v>113</v>
      </c>
      <c r="D130" s="171">
        <v>113</v>
      </c>
      <c r="E130" s="179" t="s">
        <v>305</v>
      </c>
    </row>
    <row r="131" spans="1:5">
      <c r="A131" s="179">
        <v>114</v>
      </c>
      <c r="B131" s="180" t="s">
        <v>1028</v>
      </c>
      <c r="C131" s="181">
        <f t="shared" si="3"/>
        <v>114</v>
      </c>
      <c r="D131" s="171">
        <v>114</v>
      </c>
      <c r="E131" s="179" t="s">
        <v>1029</v>
      </c>
    </row>
    <row r="132" spans="1:5">
      <c r="A132" s="179">
        <v>115</v>
      </c>
      <c r="B132" s="180" t="s">
        <v>1030</v>
      </c>
      <c r="C132" s="181">
        <f t="shared" si="3"/>
        <v>115</v>
      </c>
      <c r="D132" s="171">
        <v>115</v>
      </c>
      <c r="E132" s="179" t="s">
        <v>1031</v>
      </c>
    </row>
    <row r="133" spans="1:5">
      <c r="A133" s="179">
        <v>116</v>
      </c>
      <c r="B133" s="180" t="s">
        <v>1032</v>
      </c>
      <c r="C133" s="181">
        <f t="shared" si="3"/>
        <v>116</v>
      </c>
      <c r="D133" s="171">
        <v>116</v>
      </c>
      <c r="E133" s="179" t="s">
        <v>1033</v>
      </c>
    </row>
    <row r="134" spans="1:5">
      <c r="A134" s="179">
        <v>117</v>
      </c>
      <c r="B134" s="180" t="s">
        <v>1034</v>
      </c>
      <c r="C134" s="181">
        <f t="shared" si="3"/>
        <v>117</v>
      </c>
      <c r="D134" s="171">
        <v>117</v>
      </c>
      <c r="E134" s="179" t="s">
        <v>1035</v>
      </c>
    </row>
    <row r="135" spans="1:5">
      <c r="A135" s="179">
        <v>118</v>
      </c>
      <c r="B135" s="180" t="s">
        <v>1036</v>
      </c>
      <c r="C135" s="181">
        <f t="shared" si="3"/>
        <v>118</v>
      </c>
      <c r="D135" s="171">
        <v>118</v>
      </c>
      <c r="E135" s="179" t="s">
        <v>1037</v>
      </c>
    </row>
    <row r="136" spans="1:5">
      <c r="A136" s="179">
        <v>119</v>
      </c>
      <c r="B136" s="180" t="s">
        <v>1038</v>
      </c>
      <c r="C136" s="181">
        <f t="shared" si="3"/>
        <v>119</v>
      </c>
      <c r="D136" s="171">
        <v>119</v>
      </c>
      <c r="E136" s="179" t="s">
        <v>1039</v>
      </c>
    </row>
    <row r="137" spans="1:5">
      <c r="A137" s="179">
        <v>121</v>
      </c>
      <c r="B137" s="180" t="s">
        <v>1040</v>
      </c>
      <c r="C137" s="181">
        <f t="shared" si="3"/>
        <v>121</v>
      </c>
      <c r="D137" s="171">
        <v>121</v>
      </c>
      <c r="E137" s="179" t="s">
        <v>1041</v>
      </c>
    </row>
    <row r="138" spans="1:5">
      <c r="A138" s="179">
        <v>201</v>
      </c>
      <c r="B138" s="180" t="s">
        <v>1042</v>
      </c>
      <c r="C138" s="181">
        <f t="shared" si="3"/>
        <v>201</v>
      </c>
      <c r="D138" s="171">
        <v>201</v>
      </c>
      <c r="E138" s="179" t="s">
        <v>1043</v>
      </c>
    </row>
    <row r="139" spans="1:5">
      <c r="A139" s="179">
        <v>202</v>
      </c>
      <c r="B139" s="180" t="s">
        <v>1044</v>
      </c>
      <c r="C139" s="181">
        <f t="shared" si="3"/>
        <v>202</v>
      </c>
      <c r="D139" s="171">
        <v>202</v>
      </c>
      <c r="E139" s="179" t="s">
        <v>1045</v>
      </c>
    </row>
    <row r="140" spans="1:5">
      <c r="A140" s="179">
        <v>203</v>
      </c>
      <c r="B140" s="180" t="s">
        <v>1046</v>
      </c>
      <c r="C140" s="181">
        <f t="shared" si="3"/>
        <v>203</v>
      </c>
      <c r="D140" s="171">
        <v>203</v>
      </c>
      <c r="E140" s="179" t="s">
        <v>1047</v>
      </c>
    </row>
    <row r="141" spans="1:5">
      <c r="A141" s="179">
        <v>204</v>
      </c>
      <c r="B141" s="180" t="s">
        <v>1048</v>
      </c>
      <c r="C141" s="181">
        <f t="shared" si="3"/>
        <v>204</v>
      </c>
      <c r="D141" s="171">
        <v>204</v>
      </c>
      <c r="E141" s="179" t="s">
        <v>1049</v>
      </c>
    </row>
    <row r="142" spans="1:5">
      <c r="A142" s="179">
        <v>205</v>
      </c>
      <c r="B142" s="180" t="s">
        <v>1050</v>
      </c>
      <c r="C142" s="181">
        <f t="shared" si="3"/>
        <v>205</v>
      </c>
      <c r="D142" s="171">
        <v>205</v>
      </c>
      <c r="E142" s="179" t="s">
        <v>1051</v>
      </c>
    </row>
    <row r="143" spans="1:5">
      <c r="A143" s="179">
        <v>206</v>
      </c>
      <c r="B143" s="180" t="s">
        <v>1052</v>
      </c>
      <c r="C143" s="181">
        <f t="shared" si="3"/>
        <v>206</v>
      </c>
      <c r="D143" s="171">
        <v>206</v>
      </c>
      <c r="E143" s="179" t="s">
        <v>1053</v>
      </c>
    </row>
    <row r="144" spans="1:5">
      <c r="A144" s="179">
        <v>207</v>
      </c>
      <c r="B144" s="180" t="s">
        <v>1054</v>
      </c>
      <c r="C144" s="181">
        <f t="shared" si="3"/>
        <v>207</v>
      </c>
      <c r="D144" s="171">
        <v>207</v>
      </c>
      <c r="E144" s="179" t="s">
        <v>1055</v>
      </c>
    </row>
    <row r="145" spans="1:5">
      <c r="A145" s="179">
        <v>208</v>
      </c>
      <c r="B145" s="180" t="s">
        <v>1056</v>
      </c>
      <c r="C145" s="181">
        <f t="shared" si="3"/>
        <v>208</v>
      </c>
      <c r="D145" s="171">
        <v>208</v>
      </c>
      <c r="E145" s="179" t="s">
        <v>1057</v>
      </c>
    </row>
    <row r="146" spans="1:5">
      <c r="A146" s="179">
        <v>209</v>
      </c>
      <c r="B146" s="180" t="s">
        <v>1058</v>
      </c>
      <c r="C146" s="181">
        <f t="shared" si="3"/>
        <v>209</v>
      </c>
      <c r="D146" s="171">
        <v>209</v>
      </c>
      <c r="E146" s="179" t="s">
        <v>1059</v>
      </c>
    </row>
    <row r="147" spans="1:5">
      <c r="A147" s="179">
        <v>210</v>
      </c>
      <c r="B147" s="180" t="s">
        <v>1060</v>
      </c>
      <c r="C147" s="181">
        <f t="shared" si="3"/>
        <v>210</v>
      </c>
      <c r="D147" s="171">
        <v>210</v>
      </c>
      <c r="E147" s="179" t="s">
        <v>317</v>
      </c>
    </row>
    <row r="148" spans="1:5">
      <c r="A148" s="179">
        <v>211</v>
      </c>
      <c r="B148" s="180" t="s">
        <v>1061</v>
      </c>
      <c r="C148" s="181">
        <f t="shared" si="3"/>
        <v>211</v>
      </c>
      <c r="D148" s="171">
        <v>211</v>
      </c>
      <c r="E148" s="179" t="s">
        <v>1062</v>
      </c>
    </row>
    <row r="149" spans="1:5">
      <c r="A149" s="179">
        <v>212</v>
      </c>
      <c r="B149" s="180" t="s">
        <v>1063</v>
      </c>
      <c r="C149" s="181">
        <f t="shared" si="3"/>
        <v>212</v>
      </c>
      <c r="D149" s="171">
        <v>212</v>
      </c>
      <c r="E149" s="179" t="s">
        <v>1064</v>
      </c>
    </row>
    <row r="150" spans="1:5">
      <c r="A150" s="179">
        <v>213</v>
      </c>
      <c r="B150" s="180" t="s">
        <v>1065</v>
      </c>
      <c r="C150" s="181">
        <f t="shared" si="3"/>
        <v>213</v>
      </c>
      <c r="D150" s="171">
        <v>213</v>
      </c>
      <c r="E150" s="179" t="s">
        <v>1066</v>
      </c>
    </row>
    <row r="151" spans="1:5">
      <c r="A151" s="179">
        <v>214</v>
      </c>
      <c r="B151" s="180" t="s">
        <v>1067</v>
      </c>
      <c r="C151" s="181">
        <f t="shared" si="3"/>
        <v>214</v>
      </c>
      <c r="D151" s="171">
        <v>214</v>
      </c>
      <c r="E151" s="179" t="s">
        <v>1068</v>
      </c>
    </row>
    <row r="152" spans="1:5">
      <c r="A152" s="179">
        <v>215</v>
      </c>
      <c r="B152" s="180" t="s">
        <v>1069</v>
      </c>
      <c r="C152" s="181">
        <f t="shared" si="3"/>
        <v>215</v>
      </c>
      <c r="D152" s="171">
        <v>215</v>
      </c>
      <c r="E152" s="179" t="s">
        <v>1070</v>
      </c>
    </row>
    <row r="153" spans="1:5">
      <c r="A153" s="179">
        <v>216</v>
      </c>
      <c r="B153" s="180" t="s">
        <v>1071</v>
      </c>
      <c r="C153" s="181">
        <f t="shared" si="3"/>
        <v>216</v>
      </c>
      <c r="D153" s="171">
        <v>216</v>
      </c>
      <c r="E153" s="179" t="s">
        <v>1072</v>
      </c>
    </row>
    <row r="154" spans="1:5">
      <c r="A154" s="179">
        <v>217</v>
      </c>
      <c r="B154" s="180" t="s">
        <v>1073</v>
      </c>
      <c r="C154" s="181">
        <f t="shared" si="3"/>
        <v>217</v>
      </c>
      <c r="D154" s="171">
        <v>217</v>
      </c>
      <c r="E154" s="179" t="s">
        <v>1074</v>
      </c>
    </row>
    <row r="155" spans="1:5">
      <c r="A155" s="179">
        <v>218</v>
      </c>
      <c r="B155" s="180" t="s">
        <v>1075</v>
      </c>
      <c r="C155" s="181">
        <f t="shared" si="3"/>
        <v>218</v>
      </c>
      <c r="D155" s="171">
        <v>218</v>
      </c>
      <c r="E155" s="179" t="s">
        <v>1076</v>
      </c>
    </row>
    <row r="156" spans="1:5">
      <c r="A156" s="179">
        <v>219</v>
      </c>
      <c r="B156" s="180" t="s">
        <v>1077</v>
      </c>
      <c r="C156" s="181">
        <f t="shared" si="3"/>
        <v>219</v>
      </c>
      <c r="D156" s="171">
        <v>219</v>
      </c>
      <c r="E156" s="179" t="s">
        <v>1078</v>
      </c>
    </row>
    <row r="157" spans="1:5">
      <c r="A157" s="179">
        <v>220</v>
      </c>
      <c r="B157" s="180" t="s">
        <v>1079</v>
      </c>
      <c r="C157" s="181">
        <f t="shared" si="3"/>
        <v>220</v>
      </c>
      <c r="D157" s="171">
        <v>220</v>
      </c>
      <c r="E157" s="179" t="s">
        <v>1080</v>
      </c>
    </row>
    <row r="158" spans="1:5">
      <c r="A158" s="179">
        <v>221</v>
      </c>
      <c r="B158" s="180" t="s">
        <v>1081</v>
      </c>
      <c r="C158" s="181">
        <f t="shared" si="3"/>
        <v>221</v>
      </c>
      <c r="D158" s="171">
        <v>221</v>
      </c>
      <c r="E158" s="179" t="s">
        <v>1082</v>
      </c>
    </row>
    <row r="159" spans="1:5">
      <c r="A159" s="179">
        <v>222</v>
      </c>
      <c r="B159" s="180" t="s">
        <v>1083</v>
      </c>
      <c r="C159" s="181">
        <f t="shared" si="3"/>
        <v>222</v>
      </c>
      <c r="D159" s="171">
        <v>222</v>
      </c>
      <c r="E159" s="179" t="s">
        <v>1084</v>
      </c>
    </row>
    <row r="160" spans="1:5">
      <c r="A160" s="179">
        <v>224</v>
      </c>
      <c r="B160" s="180" t="s">
        <v>1085</v>
      </c>
      <c r="C160" s="181">
        <f t="shared" si="3"/>
        <v>224</v>
      </c>
      <c r="D160" s="171">
        <v>224</v>
      </c>
      <c r="E160" s="179" t="s">
        <v>1086</v>
      </c>
    </row>
    <row r="161" spans="1:5">
      <c r="A161" s="179">
        <v>225</v>
      </c>
      <c r="B161" s="180" t="s">
        <v>1087</v>
      </c>
      <c r="C161" s="181">
        <f t="shared" si="3"/>
        <v>225</v>
      </c>
      <c r="D161" s="171">
        <v>225</v>
      </c>
      <c r="E161" s="179" t="s">
        <v>1088</v>
      </c>
    </row>
    <row r="162" spans="1:5" ht="13.5" thickBot="1">
      <c r="A162" s="184">
        <v>226</v>
      </c>
      <c r="B162" s="185" t="s">
        <v>1089</v>
      </c>
      <c r="C162" s="181">
        <f t="shared" si="3"/>
        <v>226</v>
      </c>
      <c r="D162" s="171">
        <v>226</v>
      </c>
      <c r="E162" s="184" t="s">
        <v>1090</v>
      </c>
    </row>
    <row r="163" spans="1:5">
      <c r="A163" s="179">
        <v>227</v>
      </c>
      <c r="B163" s="186" t="s">
        <v>1091</v>
      </c>
      <c r="C163" s="181">
        <f t="shared" si="3"/>
        <v>227</v>
      </c>
      <c r="D163" s="171">
        <v>227</v>
      </c>
      <c r="E163" s="179" t="s">
        <v>1092</v>
      </c>
    </row>
    <row r="164" spans="1:5">
      <c r="A164" s="179">
        <v>228</v>
      </c>
      <c r="B164" s="180" t="s">
        <v>1093</v>
      </c>
      <c r="C164" s="181">
        <f t="shared" si="3"/>
        <v>228</v>
      </c>
      <c r="D164" s="171">
        <v>228</v>
      </c>
      <c r="E164" s="179" t="s">
        <v>1094</v>
      </c>
    </row>
    <row r="165" spans="1:5">
      <c r="A165" s="187">
        <v>229</v>
      </c>
      <c r="B165" s="180" t="s">
        <v>1095</v>
      </c>
      <c r="C165" s="181">
        <f t="shared" si="3"/>
        <v>229</v>
      </c>
      <c r="D165" s="171">
        <v>229</v>
      </c>
      <c r="E165" s="187" t="s">
        <v>1096</v>
      </c>
    </row>
    <row r="166" spans="1:5">
      <c r="A166" s="187">
        <v>230</v>
      </c>
      <c r="B166" s="180" t="s">
        <v>1097</v>
      </c>
      <c r="C166" s="181">
        <f t="shared" si="3"/>
        <v>230</v>
      </c>
      <c r="D166" s="171">
        <v>230</v>
      </c>
      <c r="E166" s="187" t="s">
        <v>1098</v>
      </c>
    </row>
    <row r="167" spans="1:5">
      <c r="A167" s="179">
        <v>231</v>
      </c>
      <c r="B167" s="180" t="s">
        <v>1099</v>
      </c>
      <c r="C167" s="181">
        <f t="shared" si="3"/>
        <v>231</v>
      </c>
      <c r="D167" s="171">
        <v>231</v>
      </c>
      <c r="E167" s="179" t="s">
        <v>1100</v>
      </c>
    </row>
    <row r="168" spans="1:5">
      <c r="A168" s="179">
        <v>232</v>
      </c>
      <c r="B168" s="180" t="s">
        <v>1101</v>
      </c>
      <c r="C168" s="181">
        <f t="shared" ref="C168:C191" si="4">VALUE(A168)</f>
        <v>232</v>
      </c>
      <c r="D168" s="171">
        <v>232</v>
      </c>
      <c r="E168" s="179" t="s">
        <v>1102</v>
      </c>
    </row>
    <row r="169" spans="1:5">
      <c r="A169" s="179">
        <v>233</v>
      </c>
      <c r="B169" s="180" t="s">
        <v>1103</v>
      </c>
      <c r="C169" s="181">
        <f t="shared" si="4"/>
        <v>233</v>
      </c>
      <c r="D169" s="171">
        <v>233</v>
      </c>
      <c r="E169" s="179" t="s">
        <v>1104</v>
      </c>
    </row>
    <row r="170" spans="1:5">
      <c r="A170" s="179">
        <v>234</v>
      </c>
      <c r="B170" s="180" t="s">
        <v>1105</v>
      </c>
      <c r="C170" s="181">
        <f t="shared" si="4"/>
        <v>234</v>
      </c>
      <c r="D170" s="171">
        <v>234</v>
      </c>
      <c r="E170" s="179" t="s">
        <v>1106</v>
      </c>
    </row>
    <row r="171" spans="1:5">
      <c r="A171" s="179">
        <v>235</v>
      </c>
      <c r="B171" s="180" t="s">
        <v>1107</v>
      </c>
      <c r="C171" s="181">
        <f t="shared" si="4"/>
        <v>235</v>
      </c>
      <c r="D171" s="171">
        <v>235</v>
      </c>
      <c r="E171" s="179" t="s">
        <v>1108</v>
      </c>
    </row>
    <row r="172" spans="1:5">
      <c r="A172" s="179">
        <v>236</v>
      </c>
      <c r="B172" s="180" t="s">
        <v>1109</v>
      </c>
      <c r="C172" s="181">
        <f t="shared" si="4"/>
        <v>236</v>
      </c>
      <c r="D172" s="171">
        <v>236</v>
      </c>
      <c r="E172" s="179" t="s">
        <v>1110</v>
      </c>
    </row>
    <row r="173" spans="1:5">
      <c r="A173" s="179">
        <v>237</v>
      </c>
      <c r="B173" s="180" t="s">
        <v>1111</v>
      </c>
      <c r="C173" s="181">
        <f t="shared" si="4"/>
        <v>237</v>
      </c>
      <c r="D173" s="171">
        <v>237</v>
      </c>
      <c r="E173" s="179" t="s">
        <v>1112</v>
      </c>
    </row>
    <row r="174" spans="1:5">
      <c r="A174" s="179">
        <v>238</v>
      </c>
      <c r="B174" s="180" t="s">
        <v>1113</v>
      </c>
      <c r="C174" s="181">
        <f t="shared" si="4"/>
        <v>238</v>
      </c>
      <c r="D174" s="171">
        <v>238</v>
      </c>
      <c r="E174" s="179" t="s">
        <v>1114</v>
      </c>
    </row>
    <row r="175" spans="1:5">
      <c r="A175" s="179">
        <v>239</v>
      </c>
      <c r="B175" s="180" t="s">
        <v>1115</v>
      </c>
      <c r="C175" s="181">
        <f t="shared" si="4"/>
        <v>239</v>
      </c>
      <c r="D175" s="171">
        <v>239</v>
      </c>
      <c r="E175" s="179" t="s">
        <v>1116</v>
      </c>
    </row>
    <row r="176" spans="1:5">
      <c r="A176" s="179">
        <v>240</v>
      </c>
      <c r="B176" s="180" t="s">
        <v>1117</v>
      </c>
      <c r="C176" s="181">
        <f t="shared" si="4"/>
        <v>240</v>
      </c>
      <c r="D176" s="171">
        <v>240</v>
      </c>
      <c r="E176" s="179" t="s">
        <v>1118</v>
      </c>
    </row>
    <row r="177" spans="1:5">
      <c r="A177" s="179">
        <v>241</v>
      </c>
      <c r="B177" s="180" t="s">
        <v>1119</v>
      </c>
      <c r="C177" s="181">
        <f t="shared" si="4"/>
        <v>241</v>
      </c>
      <c r="D177" s="171">
        <v>241</v>
      </c>
      <c r="E177" s="179" t="s">
        <v>1120</v>
      </c>
    </row>
    <row r="178" spans="1:5">
      <c r="A178" s="179">
        <v>242</v>
      </c>
      <c r="B178" s="180" t="s">
        <v>1121</v>
      </c>
      <c r="C178" s="181">
        <f t="shared" si="4"/>
        <v>242</v>
      </c>
      <c r="D178" s="171">
        <v>242</v>
      </c>
      <c r="E178" s="179" t="s">
        <v>1122</v>
      </c>
    </row>
    <row r="179" spans="1:5">
      <c r="A179" s="179">
        <v>243</v>
      </c>
      <c r="B179" s="180" t="s">
        <v>1123</v>
      </c>
      <c r="C179" s="181">
        <f t="shared" si="4"/>
        <v>243</v>
      </c>
      <c r="D179" s="171">
        <v>243</v>
      </c>
      <c r="E179" s="179" t="s">
        <v>1124</v>
      </c>
    </row>
    <row r="180" spans="1:5">
      <c r="A180" s="179">
        <v>244</v>
      </c>
      <c r="B180" s="180" t="s">
        <v>1125</v>
      </c>
      <c r="C180" s="181">
        <f t="shared" si="4"/>
        <v>244</v>
      </c>
      <c r="D180" s="171">
        <v>244</v>
      </c>
      <c r="E180" s="179" t="s">
        <v>1126</v>
      </c>
    </row>
    <row r="181" spans="1:5">
      <c r="A181" s="179">
        <v>250</v>
      </c>
      <c r="B181" s="180" t="s">
        <v>1127</v>
      </c>
      <c r="C181" s="181">
        <f t="shared" si="4"/>
        <v>250</v>
      </c>
      <c r="D181" s="171">
        <v>250</v>
      </c>
      <c r="E181" s="179" t="s">
        <v>319</v>
      </c>
    </row>
    <row r="182" spans="1:5">
      <c r="A182" s="188">
        <v>310</v>
      </c>
      <c r="B182" s="180" t="s">
        <v>1128</v>
      </c>
      <c r="C182" s="181">
        <f t="shared" si="4"/>
        <v>310</v>
      </c>
      <c r="D182" s="171">
        <v>310</v>
      </c>
      <c r="E182" s="188">
        <v>310</v>
      </c>
    </row>
    <row r="183" spans="1:5">
      <c r="A183" s="188">
        <v>311</v>
      </c>
      <c r="B183" s="180" t="s">
        <v>1129</v>
      </c>
      <c r="C183" s="181">
        <f t="shared" si="4"/>
        <v>311</v>
      </c>
      <c r="D183" s="171">
        <v>311</v>
      </c>
      <c r="E183" s="188">
        <v>311</v>
      </c>
    </row>
    <row r="184" spans="1:5">
      <c r="A184" s="188">
        <v>324</v>
      </c>
      <c r="B184" s="180" t="s">
        <v>1130</v>
      </c>
      <c r="C184" s="181">
        <f t="shared" si="4"/>
        <v>324</v>
      </c>
      <c r="D184" s="171">
        <v>324</v>
      </c>
      <c r="E184" s="188">
        <v>324</v>
      </c>
    </row>
    <row r="185" spans="1:5">
      <c r="A185" s="188">
        <v>326</v>
      </c>
      <c r="B185" s="180" t="s">
        <v>1131</v>
      </c>
      <c r="C185" s="181">
        <f t="shared" si="4"/>
        <v>326</v>
      </c>
      <c r="D185" s="171">
        <v>326</v>
      </c>
      <c r="E185" s="188">
        <v>326</v>
      </c>
    </row>
    <row r="186" spans="1:5">
      <c r="A186" s="188">
        <v>330</v>
      </c>
      <c r="B186" s="180" t="s">
        <v>1132</v>
      </c>
      <c r="C186" s="181">
        <f t="shared" si="4"/>
        <v>330</v>
      </c>
      <c r="D186" s="171">
        <v>330</v>
      </c>
      <c r="E186" s="188">
        <v>330</v>
      </c>
    </row>
    <row r="187" spans="1:5" ht="13.5" thickBot="1">
      <c r="A187" s="184">
        <v>501</v>
      </c>
      <c r="B187" s="185" t="s">
        <v>1133</v>
      </c>
      <c r="C187" s="181">
        <f t="shared" si="4"/>
        <v>501</v>
      </c>
      <c r="D187" s="171">
        <v>501</v>
      </c>
      <c r="E187" s="184" t="s">
        <v>1134</v>
      </c>
    </row>
    <row r="188" spans="1:5">
      <c r="A188" s="179">
        <v>511</v>
      </c>
      <c r="B188" s="180" t="s">
        <v>1135</v>
      </c>
      <c r="C188" s="181">
        <f t="shared" si="4"/>
        <v>511</v>
      </c>
      <c r="D188" s="171">
        <v>511</v>
      </c>
      <c r="E188" s="179" t="s">
        <v>1136</v>
      </c>
    </row>
    <row r="189" spans="1:5">
      <c r="A189" s="179">
        <v>521</v>
      </c>
      <c r="B189" s="180" t="s">
        <v>1137</v>
      </c>
      <c r="C189" s="181">
        <f t="shared" si="4"/>
        <v>521</v>
      </c>
      <c r="D189" s="171">
        <v>521</v>
      </c>
      <c r="E189" s="179" t="s">
        <v>1138</v>
      </c>
    </row>
    <row r="190" spans="1:5">
      <c r="A190" s="179">
        <v>531</v>
      </c>
      <c r="B190" s="180" t="s">
        <v>1139</v>
      </c>
      <c r="C190" s="181">
        <f t="shared" si="4"/>
        <v>531</v>
      </c>
      <c r="D190" s="171">
        <v>531</v>
      </c>
      <c r="E190" s="179" t="s">
        <v>1140</v>
      </c>
    </row>
    <row r="191" spans="1:5" ht="13.5" thickBot="1">
      <c r="A191" s="184">
        <v>581</v>
      </c>
      <c r="B191" s="185" t="s">
        <v>1141</v>
      </c>
      <c r="C191" s="181">
        <f t="shared" si="4"/>
        <v>581</v>
      </c>
      <c r="D191" s="171">
        <v>581</v>
      </c>
      <c r="E191" s="184" t="s">
        <v>1142</v>
      </c>
    </row>
    <row r="192" spans="1:5">
      <c r="A192" s="188"/>
      <c r="B192" s="180"/>
      <c r="C192" s="181"/>
      <c r="E192" s="188"/>
    </row>
    <row r="193" spans="1:5">
      <c r="A193" s="188"/>
      <c r="B193" s="180"/>
      <c r="C193" s="181"/>
      <c r="E193" s="188"/>
    </row>
    <row r="194" spans="1:5">
      <c r="A194" s="188"/>
      <c r="B194" s="180"/>
      <c r="C194" s="181"/>
      <c r="E194" s="188"/>
    </row>
    <row r="195" spans="1:5">
      <c r="A195" s="188"/>
      <c r="B195" s="180"/>
      <c r="C195" s="181"/>
      <c r="E195" s="188"/>
    </row>
    <row r="196" spans="1:5">
      <c r="A196" s="188"/>
      <c r="B196" s="180"/>
      <c r="C196" s="181"/>
      <c r="E196" s="188"/>
    </row>
    <row r="200" spans="1:5">
      <c r="A200" s="171" t="s">
        <v>1143</v>
      </c>
    </row>
    <row r="201" spans="1:5">
      <c r="A201" s="171" t="s">
        <v>1144</v>
      </c>
    </row>
    <row r="202" spans="1:5">
      <c r="A202" s="171" t="s">
        <v>1145</v>
      </c>
    </row>
    <row r="203" spans="1:5">
      <c r="A203" s="171" t="s">
        <v>1146</v>
      </c>
    </row>
    <row r="204" spans="1:5">
      <c r="A204" s="171" t="s">
        <v>1147</v>
      </c>
    </row>
    <row r="205" spans="1:5">
      <c r="A205" s="171" t="s">
        <v>1148</v>
      </c>
    </row>
    <row r="206" spans="1:5">
      <c r="A206" s="171" t="s">
        <v>1149</v>
      </c>
    </row>
    <row r="207" spans="1:5">
      <c r="A207" s="171" t="s">
        <v>1150</v>
      </c>
    </row>
    <row r="208" spans="1:5">
      <c r="A208" s="171" t="s">
        <v>1151</v>
      </c>
    </row>
    <row r="209" spans="1:1">
      <c r="A209" s="171" t="s">
        <v>1152</v>
      </c>
    </row>
    <row r="210" spans="1:1">
      <c r="A210" s="171" t="s">
        <v>1153</v>
      </c>
    </row>
    <row r="211" spans="1:1">
      <c r="A211" s="171" t="s">
        <v>1154</v>
      </c>
    </row>
    <row r="212" spans="1:1">
      <c r="A212" s="171" t="s">
        <v>1155</v>
      </c>
    </row>
    <row r="213" spans="1:1">
      <c r="A213" s="171" t="s">
        <v>1156</v>
      </c>
    </row>
    <row r="214" spans="1:1">
      <c r="A214" s="171" t="s">
        <v>1157</v>
      </c>
    </row>
    <row r="215" spans="1:1">
      <c r="A215" s="171" t="s">
        <v>1158</v>
      </c>
    </row>
    <row r="216" spans="1:1">
      <c r="A216" s="171" t="s">
        <v>1159</v>
      </c>
    </row>
    <row r="217" spans="1:1">
      <c r="A217" s="171" t="s">
        <v>1160</v>
      </c>
    </row>
    <row r="218" spans="1:1">
      <c r="A218" s="171" t="s">
        <v>1161</v>
      </c>
    </row>
    <row r="219" spans="1:1">
      <c r="A219" s="171" t="s">
        <v>1162</v>
      </c>
    </row>
    <row r="220" spans="1:1">
      <c r="A220" s="171" t="s">
        <v>1163</v>
      </c>
    </row>
    <row r="221" spans="1:1">
      <c r="A221" s="171" t="s">
        <v>1164</v>
      </c>
    </row>
    <row r="222" spans="1:1">
      <c r="A222" s="171" t="s">
        <v>1165</v>
      </c>
    </row>
    <row r="223" spans="1:1">
      <c r="A223" s="171" t="s">
        <v>1166</v>
      </c>
    </row>
    <row r="224" spans="1:1">
      <c r="A224" s="171" t="s">
        <v>1167</v>
      </c>
    </row>
    <row r="225" spans="1:1">
      <c r="A225" s="171" t="s">
        <v>1168</v>
      </c>
    </row>
    <row r="226" spans="1:1">
      <c r="A226" s="171" t="s">
        <v>1169</v>
      </c>
    </row>
    <row r="227" spans="1:1">
      <c r="A227" s="171" t="s">
        <v>1170</v>
      </c>
    </row>
    <row r="228" spans="1:1">
      <c r="A228" s="171" t="s">
        <v>1171</v>
      </c>
    </row>
    <row r="229" spans="1:1">
      <c r="A229" s="171" t="s">
        <v>1172</v>
      </c>
    </row>
    <row r="230" spans="1:1">
      <c r="A230" s="171" t="s">
        <v>1173</v>
      </c>
    </row>
    <row r="231" spans="1:1">
      <c r="A231" s="171" t="s">
        <v>1174</v>
      </c>
    </row>
    <row r="232" spans="1:1">
      <c r="A232" s="171" t="s">
        <v>1175</v>
      </c>
    </row>
    <row r="233" spans="1:1">
      <c r="A233" s="171" t="s">
        <v>1176</v>
      </c>
    </row>
    <row r="234" spans="1:1">
      <c r="A234" s="171" t="s">
        <v>1177</v>
      </c>
    </row>
    <row r="235" spans="1:1">
      <c r="A235" s="171" t="s">
        <v>1178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534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4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sheetProtection sheet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539</v>
      </c>
      <c r="B3" s="15"/>
      <c r="C3" s="15"/>
      <c r="D3" s="14"/>
      <c r="E3" s="14"/>
      <c r="F3" s="27"/>
    </row>
    <row r="4" spans="1:6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>
      <c r="A31" s="46"/>
      <c r="B31" s="43"/>
      <c r="C31" s="43"/>
      <c r="D31" s="48" t="s">
        <v>612</v>
      </c>
      <c r="E31" s="49" t="s">
        <v>62</v>
      </c>
      <c r="F31" s="29"/>
    </row>
    <row r="32" spans="1:6">
      <c r="A32" s="46"/>
      <c r="B32" s="43"/>
      <c r="C32" s="43"/>
      <c r="D32" s="48" t="s">
        <v>613</v>
      </c>
      <c r="E32" s="49" t="s">
        <v>63</v>
      </c>
      <c r="F32" s="29"/>
    </row>
    <row r="33" spans="1:6">
      <c r="A33" s="46"/>
      <c r="B33" s="43"/>
      <c r="C33" s="43"/>
      <c r="D33" s="48" t="s">
        <v>614</v>
      </c>
      <c r="E33" s="49" t="s">
        <v>64</v>
      </c>
      <c r="F33" s="29"/>
    </row>
    <row r="34" spans="1:6">
      <c r="A34" s="46"/>
      <c r="B34" s="43"/>
      <c r="C34" s="43"/>
      <c r="D34" s="48" t="s">
        <v>615</v>
      </c>
      <c r="E34" s="49" t="s">
        <v>65</v>
      </c>
      <c r="F34" s="29"/>
    </row>
    <row r="35" spans="1:6">
      <c r="A35" s="46"/>
      <c r="B35" s="43"/>
      <c r="C35" s="43"/>
      <c r="D35" s="48" t="s">
        <v>616</v>
      </c>
      <c r="E35" s="49" t="s">
        <v>66</v>
      </c>
      <c r="F35" s="29"/>
    </row>
    <row r="36" spans="1:6">
      <c r="A36" s="46"/>
      <c r="B36" s="43"/>
      <c r="C36" s="43"/>
      <c r="D36" s="48" t="s">
        <v>617</v>
      </c>
      <c r="E36" s="49" t="s">
        <v>67</v>
      </c>
      <c r="F36" s="29"/>
    </row>
    <row r="37" spans="1:6">
      <c r="A37" s="46"/>
      <c r="B37" s="43"/>
      <c r="C37" s="43"/>
      <c r="D37" s="48" t="s">
        <v>618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>
      <c r="D66" s="42" t="s">
        <v>584</v>
      </c>
      <c r="E66" s="39" t="s">
        <v>607</v>
      </c>
      <c r="G66" t="s">
        <v>606</v>
      </c>
      <c r="H66" s="38">
        <v>40389</v>
      </c>
    </row>
    <row r="67" spans="1:8">
      <c r="D67" s="42" t="s">
        <v>586</v>
      </c>
      <c r="E67" s="39" t="s">
        <v>608</v>
      </c>
      <c r="G67" t="s">
        <v>606</v>
      </c>
      <c r="H67" s="38">
        <v>40389</v>
      </c>
    </row>
    <row r="68" spans="1:8">
      <c r="D68" s="42" t="s">
        <v>604</v>
      </c>
      <c r="E68" s="39" t="s">
        <v>609</v>
      </c>
      <c r="G68" t="s">
        <v>606</v>
      </c>
      <c r="H68" s="38">
        <v>40389</v>
      </c>
    </row>
    <row r="69" spans="1:8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>
      <c r="D70" s="40" t="s">
        <v>590</v>
      </c>
      <c r="E70" s="39" t="s">
        <v>364</v>
      </c>
      <c r="G70" t="s">
        <v>606</v>
      </c>
      <c r="H70" s="38">
        <v>40389</v>
      </c>
    </row>
    <row r="71" spans="1:8">
      <c r="D71" s="40" t="s">
        <v>592</v>
      </c>
      <c r="E71" s="39" t="s">
        <v>623</v>
      </c>
      <c r="G71" t="s">
        <v>606</v>
      </c>
      <c r="H71" s="38">
        <v>40389</v>
      </c>
    </row>
    <row r="72" spans="1:8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>
      <c r="D73" s="41" t="s">
        <v>612</v>
      </c>
      <c r="E73" s="39" t="s">
        <v>631</v>
      </c>
      <c r="G73" t="s">
        <v>606</v>
      </c>
      <c r="H73" s="38">
        <v>40389</v>
      </c>
    </row>
    <row r="74" spans="1:8">
      <c r="D74" s="41" t="s">
        <v>613</v>
      </c>
      <c r="E74" s="39" t="s">
        <v>625</v>
      </c>
      <c r="G74" t="s">
        <v>606</v>
      </c>
      <c r="H74" s="38">
        <v>40389</v>
      </c>
    </row>
    <row r="75" spans="1:8">
      <c r="D75" s="41" t="s">
        <v>614</v>
      </c>
      <c r="E75" s="39" t="s">
        <v>626</v>
      </c>
      <c r="G75" t="s">
        <v>606</v>
      </c>
      <c r="H75" s="38">
        <v>40389</v>
      </c>
    </row>
    <row r="76" spans="1:8">
      <c r="D76" s="41" t="s">
        <v>615</v>
      </c>
      <c r="E76" s="44" t="s">
        <v>637</v>
      </c>
      <c r="G76" t="s">
        <v>606</v>
      </c>
      <c r="H76" s="38">
        <v>40389</v>
      </c>
    </row>
    <row r="77" spans="1:8">
      <c r="D77" s="41" t="s">
        <v>616</v>
      </c>
      <c r="E77" s="39" t="s">
        <v>627</v>
      </c>
      <c r="G77" t="s">
        <v>606</v>
      </c>
      <c r="H77" s="38">
        <v>40389</v>
      </c>
    </row>
    <row r="78" spans="1:8">
      <c r="D78" s="41" t="s">
        <v>617</v>
      </c>
      <c r="E78" s="39" t="s">
        <v>628</v>
      </c>
      <c r="G78" t="s">
        <v>606</v>
      </c>
      <c r="H78" s="38">
        <v>40389</v>
      </c>
    </row>
    <row r="79" spans="1:8">
      <c r="D79" s="41" t="s">
        <v>618</v>
      </c>
      <c r="E79" s="39" t="s">
        <v>632</v>
      </c>
      <c r="G79" t="s">
        <v>606</v>
      </c>
      <c r="H79" s="38">
        <v>40389</v>
      </c>
    </row>
    <row r="80" spans="1:8">
      <c r="D80" s="41" t="s">
        <v>619</v>
      </c>
      <c r="E80" s="39" t="s">
        <v>629</v>
      </c>
      <c r="G80" t="s">
        <v>606</v>
      </c>
      <c r="H80" s="38">
        <v>40389</v>
      </c>
    </row>
    <row r="81" spans="2:5">
      <c r="D81" s="41" t="s">
        <v>620</v>
      </c>
      <c r="E81" s="39" t="s">
        <v>630</v>
      </c>
    </row>
    <row r="82" spans="2:5">
      <c r="D82" s="41" t="s">
        <v>638</v>
      </c>
      <c r="E82" s="39" t="s">
        <v>640</v>
      </c>
    </row>
    <row r="83" spans="2:5">
      <c r="D83" s="41" t="s">
        <v>639</v>
      </c>
      <c r="E83" s="39" t="s">
        <v>641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22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8" t="s">
        <v>271</v>
      </c>
      <c r="B1" s="118" t="s">
        <v>272</v>
      </c>
    </row>
    <row r="2" spans="1:2" ht="15">
      <c r="A2" s="119" t="s">
        <v>293</v>
      </c>
      <c r="B2" s="119" t="s">
        <v>294</v>
      </c>
    </row>
    <row r="3" spans="1:2" ht="15">
      <c r="A3" s="119" t="s">
        <v>295</v>
      </c>
      <c r="B3" s="119" t="s">
        <v>296</v>
      </c>
    </row>
    <row r="4" spans="1:2" ht="30">
      <c r="A4" s="119" t="s">
        <v>297</v>
      </c>
      <c r="B4" s="119" t="s">
        <v>298</v>
      </c>
    </row>
    <row r="5" spans="1:2" ht="15">
      <c r="A5" s="119" t="s">
        <v>299</v>
      </c>
      <c r="B5" s="119" t="s">
        <v>300</v>
      </c>
    </row>
    <row r="6" spans="1:2" ht="30">
      <c r="A6" s="119" t="s">
        <v>301</v>
      </c>
      <c r="B6" s="119" t="s">
        <v>302</v>
      </c>
    </row>
    <row r="7" spans="1:2" ht="15">
      <c r="A7" s="119" t="s">
        <v>303</v>
      </c>
      <c r="B7" s="119" t="s">
        <v>304</v>
      </c>
    </row>
    <row r="8" spans="1:2" ht="15">
      <c r="A8" s="119" t="s">
        <v>305</v>
      </c>
      <c r="B8" s="119" t="s">
        <v>306</v>
      </c>
    </row>
    <row r="9" spans="1:2" ht="15">
      <c r="A9" s="119" t="s">
        <v>307</v>
      </c>
      <c r="B9" s="119" t="s">
        <v>308</v>
      </c>
    </row>
    <row r="10" spans="1:2" ht="15">
      <c r="A10" s="119" t="s">
        <v>309</v>
      </c>
      <c r="B10" s="119" t="s">
        <v>310</v>
      </c>
    </row>
    <row r="11" spans="1:2" ht="15">
      <c r="A11" s="119" t="s">
        <v>311</v>
      </c>
      <c r="B11" s="119" t="s">
        <v>312</v>
      </c>
    </row>
    <row r="12" spans="1:2" ht="15">
      <c r="A12" s="119" t="s">
        <v>313</v>
      </c>
      <c r="B12" s="119" t="s">
        <v>681</v>
      </c>
    </row>
    <row r="13" spans="1:2" ht="15">
      <c r="A13" s="119" t="s">
        <v>314</v>
      </c>
      <c r="B13" s="119" t="s">
        <v>682</v>
      </c>
    </row>
    <row r="14" spans="1:2" ht="15">
      <c r="A14" s="119" t="s">
        <v>315</v>
      </c>
      <c r="B14" s="119" t="s">
        <v>316</v>
      </c>
    </row>
    <row r="15" spans="1:2" ht="15">
      <c r="A15" s="119" t="s">
        <v>317</v>
      </c>
      <c r="B15" s="119" t="s">
        <v>318</v>
      </c>
    </row>
    <row r="16" spans="1:2" ht="15">
      <c r="A16" s="119" t="s">
        <v>319</v>
      </c>
      <c r="B16" s="119" t="s">
        <v>320</v>
      </c>
    </row>
    <row r="17" spans="1:2" ht="15">
      <c r="A17" s="119" t="s">
        <v>321</v>
      </c>
      <c r="B17" s="119" t="s">
        <v>322</v>
      </c>
    </row>
    <row r="18" spans="1:2" ht="15">
      <c r="A18" s="119" t="s">
        <v>323</v>
      </c>
      <c r="B18" s="119" t="s">
        <v>324</v>
      </c>
    </row>
    <row r="19" spans="1:2" ht="15">
      <c r="A19" s="119" t="s">
        <v>325</v>
      </c>
      <c r="B19" s="119" t="s">
        <v>326</v>
      </c>
    </row>
    <row r="20" spans="1:2" ht="15">
      <c r="A20" s="119" t="s">
        <v>327</v>
      </c>
      <c r="B20" s="119" t="s">
        <v>683</v>
      </c>
    </row>
    <row r="21" spans="1:2" ht="15">
      <c r="A21" s="119" t="s">
        <v>328</v>
      </c>
      <c r="B21" s="119" t="s">
        <v>329</v>
      </c>
    </row>
    <row r="22" spans="1:2" ht="15">
      <c r="A22" s="119" t="s">
        <v>330</v>
      </c>
      <c r="B22" s="119" t="s">
        <v>331</v>
      </c>
    </row>
    <row r="23" spans="1:2" ht="15">
      <c r="A23" s="119" t="s">
        <v>332</v>
      </c>
      <c r="B23" s="119" t="s">
        <v>333</v>
      </c>
    </row>
    <row r="24" spans="1:2" ht="15">
      <c r="A24" s="119" t="s">
        <v>334</v>
      </c>
      <c r="B24" s="119" t="s">
        <v>335</v>
      </c>
    </row>
    <row r="25" spans="1:2" ht="15">
      <c r="A25" s="119" t="s">
        <v>336</v>
      </c>
      <c r="B25" s="119" t="s">
        <v>337</v>
      </c>
    </row>
    <row r="26" spans="1:2" ht="15">
      <c r="A26" s="119" t="s">
        <v>338</v>
      </c>
      <c r="B26" s="119" t="s">
        <v>339</v>
      </c>
    </row>
    <row r="27" spans="1:2" ht="15">
      <c r="A27" s="119" t="s">
        <v>340</v>
      </c>
      <c r="B27" s="119" t="s">
        <v>684</v>
      </c>
    </row>
    <row r="28" spans="1:2" ht="15">
      <c r="A28" s="119" t="s">
        <v>341</v>
      </c>
      <c r="B28" s="119" t="s">
        <v>342</v>
      </c>
    </row>
    <row r="29" spans="1:2" ht="15">
      <c r="A29" s="119" t="s">
        <v>343</v>
      </c>
      <c r="B29" s="119" t="s">
        <v>344</v>
      </c>
    </row>
    <row r="30" spans="1:2" ht="15">
      <c r="A30" s="119" t="s">
        <v>345</v>
      </c>
      <c r="B30" s="119" t="s">
        <v>346</v>
      </c>
    </row>
    <row r="31" spans="1:2" ht="15">
      <c r="A31" s="119" t="s">
        <v>347</v>
      </c>
      <c r="B31" s="119" t="s">
        <v>348</v>
      </c>
    </row>
    <row r="32" spans="1:2" ht="15">
      <c r="A32" s="119" t="s">
        <v>349</v>
      </c>
      <c r="B32" s="119" t="s">
        <v>350</v>
      </c>
    </row>
    <row r="33" spans="1:2" ht="15">
      <c r="A33" s="119" t="s">
        <v>351</v>
      </c>
      <c r="B33" s="119" t="s">
        <v>352</v>
      </c>
    </row>
    <row r="34" spans="1:2" ht="15">
      <c r="A34" s="119" t="s">
        <v>353</v>
      </c>
      <c r="B34" s="119" t="s">
        <v>354</v>
      </c>
    </row>
    <row r="35" spans="1:2" ht="15">
      <c r="A35" s="119" t="s">
        <v>355</v>
      </c>
      <c r="B35" s="119" t="s">
        <v>356</v>
      </c>
    </row>
    <row r="36" spans="1:2" ht="15">
      <c r="A36" s="119" t="s">
        <v>357</v>
      </c>
      <c r="B36" s="119" t="s">
        <v>358</v>
      </c>
    </row>
    <row r="37" spans="1:2" ht="15">
      <c r="A37" s="119" t="s">
        <v>359</v>
      </c>
      <c r="B37" s="119" t="s">
        <v>360</v>
      </c>
    </row>
    <row r="38" spans="1:2" ht="15">
      <c r="A38" s="119" t="s">
        <v>361</v>
      </c>
      <c r="B38" s="119" t="s">
        <v>685</v>
      </c>
    </row>
    <row r="39" spans="1:2" ht="15">
      <c r="A39" s="119" t="s">
        <v>362</v>
      </c>
      <c r="B39" s="119" t="s">
        <v>363</v>
      </c>
    </row>
    <row r="40" spans="1:2" ht="15">
      <c r="A40" s="119" t="s">
        <v>365</v>
      </c>
      <c r="B40" s="119" t="s">
        <v>366</v>
      </c>
    </row>
    <row r="41" spans="1:2" ht="15">
      <c r="A41" s="119" t="s">
        <v>367</v>
      </c>
      <c r="B41" s="119" t="s">
        <v>368</v>
      </c>
    </row>
    <row r="42" spans="1:2" ht="15">
      <c r="A42" s="119" t="s">
        <v>369</v>
      </c>
      <c r="B42" s="119" t="s">
        <v>370</v>
      </c>
    </row>
    <row r="43" spans="1:2" ht="15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20" t="s">
        <v>644</v>
      </c>
      <c r="B1" s="120" t="s">
        <v>686</v>
      </c>
      <c r="C1" s="120" t="s">
        <v>687</v>
      </c>
      <c r="D1" s="120" t="s">
        <v>688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729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692</v>
      </c>
    </row>
    <row r="15" spans="1:4">
      <c r="A15" s="13">
        <v>10237</v>
      </c>
      <c r="B15" s="27" t="s">
        <v>693</v>
      </c>
    </row>
    <row r="16" spans="1:4">
      <c r="A16" s="13">
        <v>10238</v>
      </c>
      <c r="B16" s="27" t="s">
        <v>711</v>
      </c>
    </row>
    <row r="17" spans="1:2">
      <c r="A17" s="13">
        <v>10239</v>
      </c>
      <c r="B17" s="27" t="s">
        <v>712</v>
      </c>
    </row>
    <row r="18" spans="1:2">
      <c r="A18" s="13">
        <v>10240</v>
      </c>
      <c r="B18" s="27" t="s">
        <v>716</v>
      </c>
    </row>
    <row r="19" spans="1:2">
      <c r="A19" s="13">
        <v>10241</v>
      </c>
      <c r="B19" s="27" t="s">
        <v>730</v>
      </c>
    </row>
    <row r="20" spans="1:2">
      <c r="A20" s="13">
        <v>10242</v>
      </c>
      <c r="B20" s="27" t="s">
        <v>713</v>
      </c>
    </row>
    <row r="21" spans="1:2">
      <c r="A21" s="13">
        <v>10243</v>
      </c>
      <c r="B21" s="27" t="s">
        <v>717</v>
      </c>
    </row>
    <row r="22" spans="1:2">
      <c r="A22" s="13">
        <v>10310</v>
      </c>
      <c r="B22" s="27" t="s">
        <v>694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695</v>
      </c>
    </row>
    <row r="27" spans="1:2">
      <c r="A27" s="13">
        <v>10520</v>
      </c>
      <c r="B27" s="27" t="s">
        <v>689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696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690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697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698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699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700</v>
      </c>
    </row>
    <row r="63" spans="1:2">
      <c r="A63" s="13">
        <v>14801</v>
      </c>
      <c r="B63" s="27" t="s">
        <v>701</v>
      </c>
    </row>
    <row r="64" spans="1:2">
      <c r="A64" s="13">
        <v>14810</v>
      </c>
      <c r="B64" s="27" t="s">
        <v>702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703</v>
      </c>
    </row>
    <row r="69" spans="1:2">
      <c r="A69" s="13">
        <v>14830</v>
      </c>
      <c r="B69" s="27" t="s">
        <v>704</v>
      </c>
    </row>
    <row r="70" spans="1:2">
      <c r="A70" s="13">
        <v>14840</v>
      </c>
      <c r="B70" s="27" t="s">
        <v>705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706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707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645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708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691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646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714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709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718</v>
      </c>
    </row>
    <row r="174" spans="1:2">
      <c r="A174" s="13">
        <v>50052</v>
      </c>
      <c r="B174" s="27" t="s">
        <v>715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710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30" t="s">
        <v>455</v>
      </c>
      <c r="B181" s="131"/>
    </row>
    <row r="182" spans="1:5">
      <c r="A182" s="147">
        <v>14821</v>
      </c>
      <c r="B182" s="148" t="s">
        <v>784</v>
      </c>
      <c r="C182" s="147">
        <v>26</v>
      </c>
      <c r="D182" s="149" t="s">
        <v>785</v>
      </c>
      <c r="E182" s="119" t="s">
        <v>786</v>
      </c>
    </row>
    <row r="183" spans="1:5">
      <c r="A183">
        <v>10244</v>
      </c>
      <c r="B183" s="150" t="s">
        <v>787</v>
      </c>
      <c r="C183">
        <v>3</v>
      </c>
      <c r="D183" s="151" t="s">
        <v>788</v>
      </c>
      <c r="E183" s="119" t="s">
        <v>789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9"/>
    <col min="2" max="2" width="101" style="140" customWidth="1"/>
  </cols>
  <sheetData>
    <row r="1" spans="1:2">
      <c r="A1" s="132">
        <v>5111</v>
      </c>
      <c r="B1" s="133" t="s">
        <v>413</v>
      </c>
    </row>
    <row r="2" spans="1:2">
      <c r="A2" s="132">
        <v>5112</v>
      </c>
      <c r="B2" s="133" t="s">
        <v>414</v>
      </c>
    </row>
    <row r="3" spans="1:2">
      <c r="A3" s="132">
        <v>5113</v>
      </c>
      <c r="B3" s="133" t="s">
        <v>415</v>
      </c>
    </row>
    <row r="4" spans="1:2">
      <c r="A4" s="132">
        <v>5114</v>
      </c>
      <c r="B4" s="133" t="s">
        <v>416</v>
      </c>
    </row>
    <row r="5" spans="1:2">
      <c r="A5" s="132">
        <v>5121</v>
      </c>
      <c r="B5" s="133" t="s">
        <v>418</v>
      </c>
    </row>
    <row r="6" spans="1:2">
      <c r="A6" s="132">
        <v>5122</v>
      </c>
      <c r="B6" s="133" t="s">
        <v>419</v>
      </c>
    </row>
    <row r="7" spans="1:2">
      <c r="A7" s="132">
        <v>5123</v>
      </c>
      <c r="B7" s="133" t="s">
        <v>420</v>
      </c>
    </row>
    <row r="8" spans="1:2">
      <c r="A8" s="132">
        <v>5124</v>
      </c>
      <c r="B8" s="133" t="s">
        <v>421</v>
      </c>
    </row>
    <row r="9" spans="1:2">
      <c r="A9" s="132">
        <v>5125</v>
      </c>
      <c r="B9" s="133" t="s">
        <v>422</v>
      </c>
    </row>
    <row r="10" spans="1:2">
      <c r="A10" s="132">
        <v>5126</v>
      </c>
      <c r="B10" s="133" t="s">
        <v>423</v>
      </c>
    </row>
    <row r="11" spans="1:2">
      <c r="A11" s="132">
        <v>5127</v>
      </c>
      <c r="B11" s="133" t="s">
        <v>424</v>
      </c>
    </row>
    <row r="12" spans="1:2">
      <c r="A12" s="132">
        <v>5128</v>
      </c>
      <c r="B12" s="133" t="s">
        <v>425</v>
      </c>
    </row>
    <row r="13" spans="1:2">
      <c r="A13" s="132">
        <v>5129</v>
      </c>
      <c r="B13" s="133" t="s">
        <v>426</v>
      </c>
    </row>
    <row r="14" spans="1:2">
      <c r="A14" s="132">
        <v>5131</v>
      </c>
      <c r="B14" s="133" t="s">
        <v>427</v>
      </c>
    </row>
    <row r="15" spans="1:2">
      <c r="A15" s="134">
        <v>5141</v>
      </c>
      <c r="B15" s="133" t="s">
        <v>428</v>
      </c>
    </row>
    <row r="16" spans="1:2">
      <c r="A16" s="134">
        <v>5151</v>
      </c>
      <c r="B16" s="133" t="s">
        <v>429</v>
      </c>
    </row>
    <row r="17" spans="1:2">
      <c r="A17" s="132">
        <v>5211</v>
      </c>
      <c r="B17" s="133" t="s">
        <v>430</v>
      </c>
    </row>
    <row r="18" spans="1:2">
      <c r="A18" s="132">
        <v>5221</v>
      </c>
      <c r="B18" s="133" t="s">
        <v>432</v>
      </c>
    </row>
    <row r="19" spans="1:2">
      <c r="A19" s="132">
        <v>5222</v>
      </c>
      <c r="B19" s="133" t="s">
        <v>433</v>
      </c>
    </row>
    <row r="20" spans="1:2">
      <c r="A20" s="132">
        <v>5223</v>
      </c>
      <c r="B20" s="133" t="s">
        <v>434</v>
      </c>
    </row>
    <row r="21" spans="1:2">
      <c r="A21" s="132">
        <v>5231</v>
      </c>
      <c r="B21" s="133" t="s">
        <v>435</v>
      </c>
    </row>
    <row r="22" spans="1:2">
      <c r="A22" s="132">
        <v>5311</v>
      </c>
      <c r="B22" s="133" t="s">
        <v>436</v>
      </c>
    </row>
    <row r="23" spans="1:2">
      <c r="A23" s="132">
        <v>5411</v>
      </c>
      <c r="B23" s="133" t="s">
        <v>437</v>
      </c>
    </row>
    <row r="24" spans="1:2">
      <c r="A24" s="132">
        <v>5421</v>
      </c>
      <c r="B24" s="133" t="s">
        <v>439</v>
      </c>
    </row>
    <row r="25" spans="1:2">
      <c r="A25" s="132">
        <v>5431</v>
      </c>
      <c r="B25" s="133" t="s">
        <v>441</v>
      </c>
    </row>
    <row r="26" spans="1:2">
      <c r="A26" s="135">
        <v>5432</v>
      </c>
      <c r="B26" s="136" t="s">
        <v>442</v>
      </c>
    </row>
    <row r="27" spans="1:2">
      <c r="A27" s="137">
        <v>5511</v>
      </c>
      <c r="B27" s="138" t="s">
        <v>443</v>
      </c>
    </row>
    <row r="28" spans="1:2">
      <c r="A28" s="137"/>
      <c r="B28" s="138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52" t="s">
        <v>790</v>
      </c>
    </row>
  </sheetData>
  <conditionalFormatting sqref="B13:B15">
    <cfRule type="cellIs" dxfId="4" priority="2" stopIfTrue="1" operator="equal">
      <formula>"Неисправан конто прихода!"</formula>
    </cfRule>
  </conditionalFormatting>
  <conditionalFormatting sqref="B12">
    <cfRule type="cellIs" dxfId="3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3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674</v>
      </c>
      <c r="B1" s="142">
        <v>0</v>
      </c>
      <c r="C1" s="54" t="s">
        <v>647</v>
      </c>
      <c r="D1" s="55" t="s">
        <v>648</v>
      </c>
      <c r="E1" s="56" t="s">
        <v>122</v>
      </c>
      <c r="F1" s="57" t="s">
        <v>732</v>
      </c>
    </row>
    <row r="2" spans="1:6">
      <c r="A2" s="57" t="str">
        <f t="shared" ref="A2:A32" si="0">CONCATENATE(C2,D2)</f>
        <v>10600310</v>
      </c>
      <c r="B2" s="143" t="str">
        <f t="shared" ref="B2:B32" si="1">CONCATENATE(C2,D2,F2)</f>
        <v>106003101</v>
      </c>
      <c r="C2" s="144">
        <v>10600</v>
      </c>
      <c r="D2" s="144" t="s">
        <v>321</v>
      </c>
      <c r="E2" s="145" t="s">
        <v>649</v>
      </c>
      <c r="F2" s="57">
        <v>1</v>
      </c>
    </row>
    <row r="3" spans="1:6">
      <c r="A3" s="57" t="str">
        <f t="shared" si="0"/>
        <v>10600310</v>
      </c>
      <c r="B3" s="143" t="str">
        <f t="shared" si="1"/>
        <v>106003102</v>
      </c>
      <c r="C3" s="144">
        <v>10600</v>
      </c>
      <c r="D3" s="144" t="s">
        <v>321</v>
      </c>
      <c r="E3" s="145" t="s">
        <v>650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3" t="str">
        <f t="shared" si="1"/>
        <v>106003103</v>
      </c>
      <c r="C4" s="144">
        <v>10600</v>
      </c>
      <c r="D4" s="144" t="s">
        <v>321</v>
      </c>
      <c r="E4" s="145" t="s">
        <v>743</v>
      </c>
      <c r="F4" s="57">
        <f t="shared" si="2"/>
        <v>3</v>
      </c>
    </row>
    <row r="5" spans="1:6">
      <c r="A5" s="57" t="str">
        <f t="shared" si="0"/>
        <v>50031310</v>
      </c>
      <c r="B5" s="143" t="str">
        <f t="shared" si="1"/>
        <v>500313101</v>
      </c>
      <c r="C5" s="144">
        <v>50031</v>
      </c>
      <c r="D5" s="144" t="s">
        <v>321</v>
      </c>
      <c r="E5" s="145" t="s">
        <v>651</v>
      </c>
      <c r="F5" s="57">
        <f t="shared" si="2"/>
        <v>1</v>
      </c>
    </row>
    <row r="6" spans="1:6">
      <c r="A6" s="57" t="str">
        <f t="shared" si="0"/>
        <v>10520110</v>
      </c>
      <c r="B6" s="143" t="str">
        <f t="shared" si="1"/>
        <v>105201101</v>
      </c>
      <c r="C6" s="144">
        <v>10520</v>
      </c>
      <c r="D6" s="144" t="s">
        <v>301</v>
      </c>
      <c r="E6" s="145" t="s">
        <v>652</v>
      </c>
      <c r="F6" s="57">
        <f t="shared" si="2"/>
        <v>1</v>
      </c>
    </row>
    <row r="7" spans="1:6">
      <c r="A7" s="57" t="str">
        <f t="shared" si="0"/>
        <v>10521110</v>
      </c>
      <c r="B7" s="143" t="str">
        <f t="shared" si="1"/>
        <v>105211101</v>
      </c>
      <c r="C7" s="144">
        <v>10521</v>
      </c>
      <c r="D7" s="144" t="s">
        <v>301</v>
      </c>
      <c r="E7" s="145" t="s">
        <v>654</v>
      </c>
      <c r="F7" s="57">
        <f t="shared" si="2"/>
        <v>1</v>
      </c>
    </row>
    <row r="8" spans="1:6">
      <c r="A8" s="57" t="str">
        <f t="shared" si="0"/>
        <v>10521110</v>
      </c>
      <c r="B8" s="143" t="str">
        <f t="shared" si="1"/>
        <v>105211102</v>
      </c>
      <c r="C8" s="144">
        <v>10521</v>
      </c>
      <c r="D8" s="144" t="s">
        <v>301</v>
      </c>
      <c r="E8" s="145" t="s">
        <v>656</v>
      </c>
      <c r="F8" s="57">
        <f t="shared" si="2"/>
        <v>2</v>
      </c>
    </row>
    <row r="9" spans="1:6">
      <c r="A9" s="57" t="str">
        <f t="shared" si="0"/>
        <v>10521110</v>
      </c>
      <c r="B9" s="143" t="str">
        <f t="shared" si="1"/>
        <v>105211103</v>
      </c>
      <c r="C9" s="144">
        <v>10521</v>
      </c>
      <c r="D9" s="144" t="s">
        <v>301</v>
      </c>
      <c r="E9" s="145" t="s">
        <v>655</v>
      </c>
      <c r="F9" s="57">
        <f t="shared" si="2"/>
        <v>3</v>
      </c>
    </row>
    <row r="10" spans="1:6">
      <c r="A10" s="57" t="str">
        <f t="shared" si="0"/>
        <v>10521110</v>
      </c>
      <c r="B10" s="143" t="str">
        <f t="shared" si="1"/>
        <v>105211104</v>
      </c>
      <c r="C10" s="144">
        <v>10521</v>
      </c>
      <c r="D10" s="144" t="s">
        <v>301</v>
      </c>
      <c r="E10" s="145" t="s">
        <v>657</v>
      </c>
      <c r="F10" s="57">
        <f t="shared" si="2"/>
        <v>4</v>
      </c>
    </row>
    <row r="11" spans="1:6">
      <c r="A11" s="57" t="str">
        <f t="shared" si="0"/>
        <v>10521110</v>
      </c>
      <c r="B11" s="143" t="str">
        <f t="shared" si="1"/>
        <v>105211105</v>
      </c>
      <c r="C11" s="144">
        <v>10521</v>
      </c>
      <c r="D11" s="144" t="s">
        <v>301</v>
      </c>
      <c r="E11" s="145" t="s">
        <v>737</v>
      </c>
      <c r="F11" s="57">
        <f t="shared" si="2"/>
        <v>5</v>
      </c>
    </row>
    <row r="12" spans="1:6">
      <c r="A12" s="57" t="str">
        <f t="shared" si="0"/>
        <v>10521110</v>
      </c>
      <c r="B12" s="143" t="str">
        <f t="shared" si="1"/>
        <v>105211106</v>
      </c>
      <c r="C12" s="144">
        <v>10521</v>
      </c>
      <c r="D12" s="144" t="s">
        <v>301</v>
      </c>
      <c r="E12" s="145" t="s">
        <v>738</v>
      </c>
      <c r="F12" s="57">
        <f t="shared" si="2"/>
        <v>6</v>
      </c>
    </row>
    <row r="13" spans="1:6">
      <c r="A13" s="57" t="str">
        <f t="shared" si="0"/>
        <v>10521110</v>
      </c>
      <c r="B13" s="143" t="str">
        <f t="shared" si="1"/>
        <v>105211107</v>
      </c>
      <c r="C13" s="144">
        <v>10521</v>
      </c>
      <c r="D13" s="144" t="s">
        <v>301</v>
      </c>
      <c r="E13" s="145" t="s">
        <v>739</v>
      </c>
      <c r="F13" s="57">
        <f t="shared" si="2"/>
        <v>7</v>
      </c>
    </row>
    <row r="14" spans="1:6">
      <c r="A14" s="57" t="str">
        <f t="shared" si="0"/>
        <v>10521110</v>
      </c>
      <c r="B14" s="143" t="str">
        <f t="shared" si="1"/>
        <v>105211108</v>
      </c>
      <c r="C14" s="144">
        <v>10521</v>
      </c>
      <c r="D14" s="144" t="s">
        <v>301</v>
      </c>
      <c r="E14" s="145" t="s">
        <v>740</v>
      </c>
      <c r="F14" s="57">
        <f t="shared" si="2"/>
        <v>8</v>
      </c>
    </row>
    <row r="15" spans="1:6">
      <c r="A15" s="57" t="str">
        <f t="shared" si="0"/>
        <v>10521110</v>
      </c>
      <c r="B15" s="143" t="str">
        <f t="shared" si="1"/>
        <v>105211109</v>
      </c>
      <c r="C15" s="144">
        <v>10521</v>
      </c>
      <c r="D15" s="144" t="s">
        <v>301</v>
      </c>
      <c r="E15" s="145" t="s">
        <v>741</v>
      </c>
      <c r="F15" s="57">
        <f t="shared" si="2"/>
        <v>9</v>
      </c>
    </row>
    <row r="16" spans="1:6">
      <c r="A16" s="57" t="str">
        <f t="shared" si="0"/>
        <v>10521110</v>
      </c>
      <c r="B16" s="143" t="str">
        <f t="shared" si="1"/>
        <v>1052111010</v>
      </c>
      <c r="C16" s="144">
        <v>10521</v>
      </c>
      <c r="D16" s="144" t="s">
        <v>301</v>
      </c>
      <c r="E16" s="145" t="s">
        <v>742</v>
      </c>
      <c r="F16" s="57">
        <f t="shared" si="2"/>
        <v>10</v>
      </c>
    </row>
    <row r="17" spans="1:6">
      <c r="A17" s="57" t="str">
        <f t="shared" si="0"/>
        <v>10522110</v>
      </c>
      <c r="B17" s="143" t="str">
        <f t="shared" si="1"/>
        <v>105221101</v>
      </c>
      <c r="C17" s="144">
        <v>10522</v>
      </c>
      <c r="D17" s="144" t="s">
        <v>301</v>
      </c>
      <c r="E17" s="145" t="s">
        <v>658</v>
      </c>
      <c r="F17" s="57">
        <f t="shared" si="2"/>
        <v>1</v>
      </c>
    </row>
    <row r="18" spans="1:6">
      <c r="A18" s="57" t="str">
        <f t="shared" si="0"/>
        <v>10523110</v>
      </c>
      <c r="B18" s="143" t="str">
        <f t="shared" si="1"/>
        <v>105231101</v>
      </c>
      <c r="C18" s="144">
        <v>10523</v>
      </c>
      <c r="D18" s="144" t="s">
        <v>301</v>
      </c>
      <c r="E18" s="145" t="s">
        <v>659</v>
      </c>
      <c r="F18" s="57">
        <f t="shared" si="2"/>
        <v>1</v>
      </c>
    </row>
    <row r="19" spans="1:6">
      <c r="A19" s="57" t="str">
        <f t="shared" si="0"/>
        <v>10523110</v>
      </c>
      <c r="B19" s="143" t="str">
        <f t="shared" si="1"/>
        <v>105231102</v>
      </c>
      <c r="C19" s="144">
        <v>10523</v>
      </c>
      <c r="D19" s="144" t="s">
        <v>301</v>
      </c>
      <c r="E19" s="145" t="s">
        <v>660</v>
      </c>
      <c r="F19" s="57">
        <f t="shared" si="2"/>
        <v>2</v>
      </c>
    </row>
    <row r="20" spans="1:6">
      <c r="A20" s="57" t="str">
        <f t="shared" si="0"/>
        <v>10523110</v>
      </c>
      <c r="B20" s="143" t="str">
        <f t="shared" si="1"/>
        <v>105231103</v>
      </c>
      <c r="C20" s="144">
        <v>10523</v>
      </c>
      <c r="D20" s="144" t="s">
        <v>301</v>
      </c>
      <c r="E20" s="145" t="s">
        <v>661</v>
      </c>
      <c r="F20" s="57">
        <f t="shared" si="2"/>
        <v>3</v>
      </c>
    </row>
    <row r="21" spans="1:6">
      <c r="A21" s="57" t="str">
        <f t="shared" si="0"/>
        <v>10523110</v>
      </c>
      <c r="B21" s="143" t="str">
        <f t="shared" si="1"/>
        <v>105231104</v>
      </c>
      <c r="C21" s="144">
        <v>10523</v>
      </c>
      <c r="D21" s="144" t="s">
        <v>301</v>
      </c>
      <c r="E21" s="145" t="s">
        <v>662</v>
      </c>
      <c r="F21" s="57">
        <f t="shared" si="2"/>
        <v>4</v>
      </c>
    </row>
    <row r="22" spans="1:6">
      <c r="A22" s="57" t="str">
        <f t="shared" si="0"/>
        <v>10523110</v>
      </c>
      <c r="B22" s="143" t="str">
        <f t="shared" si="1"/>
        <v>105231105</v>
      </c>
      <c r="C22" s="144">
        <v>10523</v>
      </c>
      <c r="D22" s="144" t="s">
        <v>301</v>
      </c>
      <c r="E22" s="145" t="s">
        <v>663</v>
      </c>
      <c r="F22" s="57">
        <f t="shared" si="2"/>
        <v>5</v>
      </c>
    </row>
    <row r="23" spans="1:6">
      <c r="A23" s="57" t="str">
        <f t="shared" si="0"/>
        <v>61040210</v>
      </c>
      <c r="B23" s="143" t="str">
        <f t="shared" si="1"/>
        <v>610402101</v>
      </c>
      <c r="C23" s="144">
        <v>61040</v>
      </c>
      <c r="D23" s="144" t="s">
        <v>317</v>
      </c>
      <c r="E23" s="145" t="s">
        <v>758</v>
      </c>
      <c r="F23" s="57">
        <f t="shared" si="2"/>
        <v>1</v>
      </c>
    </row>
    <row r="24" spans="1:6">
      <c r="A24" s="57" t="str">
        <f t="shared" si="0"/>
        <v>61040210</v>
      </c>
      <c r="B24" s="143" t="str">
        <f t="shared" si="1"/>
        <v>610402102</v>
      </c>
      <c r="C24" s="144">
        <v>61040</v>
      </c>
      <c r="D24" s="144" t="s">
        <v>317</v>
      </c>
      <c r="E24" s="145" t="s">
        <v>759</v>
      </c>
      <c r="F24" s="57">
        <f t="shared" si="2"/>
        <v>2</v>
      </c>
    </row>
    <row r="25" spans="1:6">
      <c r="A25" s="57" t="str">
        <f t="shared" si="0"/>
        <v>50043250</v>
      </c>
      <c r="B25" s="143" t="str">
        <f t="shared" si="1"/>
        <v>500432501</v>
      </c>
      <c r="C25" s="144">
        <v>50043</v>
      </c>
      <c r="D25" s="144" t="s">
        <v>319</v>
      </c>
      <c r="E25" s="145" t="s">
        <v>779</v>
      </c>
      <c r="F25" s="57">
        <f t="shared" si="2"/>
        <v>1</v>
      </c>
    </row>
    <row r="26" spans="1:6">
      <c r="A26" s="57" t="str">
        <f t="shared" si="0"/>
        <v>10810411</v>
      </c>
      <c r="B26" s="143" t="str">
        <f t="shared" si="1"/>
        <v>108104111</v>
      </c>
      <c r="C26" s="144">
        <v>10810</v>
      </c>
      <c r="D26" s="144" t="s">
        <v>330</v>
      </c>
      <c r="E26" s="145" t="s">
        <v>744</v>
      </c>
      <c r="F26" s="57">
        <f t="shared" si="2"/>
        <v>1</v>
      </c>
    </row>
    <row r="27" spans="1:6">
      <c r="A27" s="57" t="str">
        <f t="shared" si="0"/>
        <v>14810450</v>
      </c>
      <c r="B27" s="143" t="str">
        <f t="shared" si="1"/>
        <v>148104501</v>
      </c>
      <c r="C27" s="144">
        <v>14810</v>
      </c>
      <c r="D27" s="144" t="s">
        <v>340</v>
      </c>
      <c r="E27" s="145" t="s">
        <v>749</v>
      </c>
      <c r="F27" s="57">
        <f t="shared" si="2"/>
        <v>1</v>
      </c>
    </row>
    <row r="28" spans="1:6">
      <c r="A28" s="57" t="str">
        <f t="shared" si="0"/>
        <v>14810450</v>
      </c>
      <c r="B28" s="143" t="str">
        <f t="shared" si="1"/>
        <v>148104502</v>
      </c>
      <c r="C28" s="144">
        <v>14810</v>
      </c>
      <c r="D28" s="144" t="s">
        <v>340</v>
      </c>
      <c r="E28" s="145" t="s">
        <v>664</v>
      </c>
      <c r="F28" s="57">
        <f t="shared" si="2"/>
        <v>2</v>
      </c>
    </row>
    <row r="29" spans="1:6">
      <c r="A29" s="57" t="str">
        <f t="shared" si="0"/>
        <v>14810450</v>
      </c>
      <c r="B29" s="143" t="str">
        <f t="shared" si="1"/>
        <v>148104503</v>
      </c>
      <c r="C29" s="144">
        <v>14810</v>
      </c>
      <c r="D29" s="144" t="s">
        <v>340</v>
      </c>
      <c r="E29" s="145" t="s">
        <v>750</v>
      </c>
      <c r="F29" s="57">
        <f t="shared" si="2"/>
        <v>3</v>
      </c>
    </row>
    <row r="30" spans="1:6">
      <c r="A30" s="57" t="str">
        <f t="shared" si="0"/>
        <v>14810450</v>
      </c>
      <c r="B30" s="143" t="str">
        <f t="shared" si="1"/>
        <v>148104504</v>
      </c>
      <c r="C30" s="144">
        <v>14810</v>
      </c>
      <c r="D30" s="144" t="s">
        <v>340</v>
      </c>
      <c r="E30" s="145" t="s">
        <v>751</v>
      </c>
      <c r="F30" s="57">
        <f t="shared" si="2"/>
        <v>4</v>
      </c>
    </row>
    <row r="31" spans="1:6">
      <c r="A31" s="57" t="str">
        <f t="shared" si="0"/>
        <v>14810450</v>
      </c>
      <c r="B31" s="143" t="str">
        <f t="shared" si="1"/>
        <v>148104505</v>
      </c>
      <c r="C31" s="144">
        <v>14810</v>
      </c>
      <c r="D31" s="144" t="s">
        <v>340</v>
      </c>
      <c r="E31" s="145" t="s">
        <v>752</v>
      </c>
      <c r="F31" s="57">
        <f t="shared" si="2"/>
        <v>5</v>
      </c>
    </row>
    <row r="32" spans="1:6">
      <c r="A32" s="57" t="str">
        <f t="shared" si="0"/>
        <v>14810450</v>
      </c>
      <c r="B32" s="143" t="str">
        <f t="shared" si="1"/>
        <v>148104506</v>
      </c>
      <c r="C32" s="144">
        <v>14810</v>
      </c>
      <c r="D32" s="144" t="s">
        <v>340</v>
      </c>
      <c r="E32" s="145" t="s">
        <v>753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3" t="str">
        <f t="shared" ref="B33:B75" si="4">CONCATENATE(C33,D33,F33)</f>
        <v>148104507</v>
      </c>
      <c r="C33" s="144">
        <v>14810</v>
      </c>
      <c r="D33" s="144" t="s">
        <v>340</v>
      </c>
      <c r="E33" s="145" t="s">
        <v>754</v>
      </c>
      <c r="F33" s="57">
        <f t="shared" si="2"/>
        <v>7</v>
      </c>
    </row>
    <row r="34" spans="1:6">
      <c r="A34" s="57" t="str">
        <f t="shared" si="3"/>
        <v>14810450</v>
      </c>
      <c r="B34" s="143" t="str">
        <f t="shared" si="4"/>
        <v>148104508</v>
      </c>
      <c r="C34" s="144">
        <v>14810</v>
      </c>
      <c r="D34" s="144" t="s">
        <v>340</v>
      </c>
      <c r="E34" s="145" t="s">
        <v>755</v>
      </c>
      <c r="F34" s="57">
        <f t="shared" si="2"/>
        <v>8</v>
      </c>
    </row>
    <row r="35" spans="1:6">
      <c r="A35" s="57" t="str">
        <f t="shared" si="3"/>
        <v>14810620</v>
      </c>
      <c r="B35" s="143" t="str">
        <f t="shared" si="4"/>
        <v>148106201</v>
      </c>
      <c r="C35" s="144">
        <v>14810</v>
      </c>
      <c r="D35" s="144" t="s">
        <v>351</v>
      </c>
      <c r="E35" s="145" t="s">
        <v>756</v>
      </c>
      <c r="F35" s="57">
        <v>1</v>
      </c>
    </row>
    <row r="36" spans="1:6">
      <c r="A36" s="57" t="str">
        <f t="shared" si="3"/>
        <v>14810620</v>
      </c>
      <c r="B36" s="143" t="str">
        <f t="shared" si="4"/>
        <v>148106202</v>
      </c>
      <c r="C36" s="144">
        <v>14810</v>
      </c>
      <c r="D36" s="144" t="s">
        <v>351</v>
      </c>
      <c r="E36" s="145" t="s">
        <v>757</v>
      </c>
      <c r="F36" s="57">
        <f t="shared" si="2"/>
        <v>2</v>
      </c>
    </row>
    <row r="37" spans="1:6">
      <c r="A37" s="57" t="str">
        <f t="shared" si="3"/>
        <v>10310330</v>
      </c>
      <c r="B37" s="143" t="str">
        <f t="shared" si="4"/>
        <v>103103301</v>
      </c>
      <c r="C37" s="144">
        <v>10310</v>
      </c>
      <c r="D37" s="144" t="s">
        <v>323</v>
      </c>
      <c r="E37" s="145" t="s">
        <v>760</v>
      </c>
      <c r="F37" s="57">
        <f t="shared" si="2"/>
        <v>1</v>
      </c>
    </row>
    <row r="38" spans="1:6">
      <c r="A38" s="57" t="str">
        <f t="shared" si="3"/>
        <v>10310330</v>
      </c>
      <c r="B38" s="143" t="str">
        <f t="shared" si="4"/>
        <v>103103302</v>
      </c>
      <c r="C38" s="144">
        <v>10310</v>
      </c>
      <c r="D38" s="144" t="s">
        <v>323</v>
      </c>
      <c r="E38" s="145" t="s">
        <v>761</v>
      </c>
      <c r="F38" s="57">
        <f t="shared" si="2"/>
        <v>2</v>
      </c>
    </row>
    <row r="39" spans="1:6">
      <c r="A39" s="57" t="str">
        <f t="shared" si="3"/>
        <v>10310330</v>
      </c>
      <c r="B39" s="143" t="str">
        <f t="shared" si="4"/>
        <v>103103303</v>
      </c>
      <c r="C39" s="144">
        <v>10310</v>
      </c>
      <c r="D39" s="144" t="s">
        <v>323</v>
      </c>
      <c r="E39" s="145" t="s">
        <v>762</v>
      </c>
      <c r="F39" s="57">
        <f t="shared" si="2"/>
        <v>3</v>
      </c>
    </row>
    <row r="40" spans="1:6">
      <c r="A40" s="57" t="str">
        <f t="shared" si="3"/>
        <v>10310330</v>
      </c>
      <c r="B40" s="143" t="str">
        <f t="shared" si="4"/>
        <v>103103304</v>
      </c>
      <c r="C40" s="144">
        <v>10310</v>
      </c>
      <c r="D40" s="144" t="s">
        <v>323</v>
      </c>
      <c r="E40" s="145" t="s">
        <v>763</v>
      </c>
      <c r="F40" s="57">
        <f t="shared" si="2"/>
        <v>4</v>
      </c>
    </row>
    <row r="41" spans="1:6">
      <c r="A41" s="57" t="str">
        <f t="shared" si="3"/>
        <v>10310330</v>
      </c>
      <c r="B41" s="143" t="str">
        <f t="shared" si="4"/>
        <v>103103305</v>
      </c>
      <c r="C41" s="144">
        <v>10310</v>
      </c>
      <c r="D41" s="144" t="s">
        <v>323</v>
      </c>
      <c r="E41" s="145" t="s">
        <v>733</v>
      </c>
      <c r="F41" s="57">
        <f t="shared" si="2"/>
        <v>5</v>
      </c>
    </row>
    <row r="42" spans="1:6">
      <c r="A42" s="57" t="str">
        <f t="shared" si="3"/>
        <v>10310330</v>
      </c>
      <c r="B42" s="143" t="str">
        <f t="shared" si="4"/>
        <v>103103306</v>
      </c>
      <c r="C42" s="144">
        <v>10310</v>
      </c>
      <c r="D42" s="144" t="s">
        <v>323</v>
      </c>
      <c r="E42" s="145" t="s">
        <v>665</v>
      </c>
      <c r="F42" s="57">
        <f t="shared" si="2"/>
        <v>6</v>
      </c>
    </row>
    <row r="43" spans="1:6">
      <c r="A43" s="57" t="str">
        <f t="shared" si="3"/>
        <v>10310330</v>
      </c>
      <c r="B43" s="143" t="str">
        <f t="shared" si="4"/>
        <v>103103307</v>
      </c>
      <c r="C43" s="144">
        <v>10310</v>
      </c>
      <c r="D43" s="144" t="s">
        <v>323</v>
      </c>
      <c r="E43" s="145" t="s">
        <v>666</v>
      </c>
      <c r="F43" s="57">
        <f t="shared" si="2"/>
        <v>7</v>
      </c>
    </row>
    <row r="44" spans="1:6">
      <c r="A44" s="57" t="str">
        <f t="shared" si="3"/>
        <v>10310330</v>
      </c>
      <c r="B44" s="143" t="str">
        <f t="shared" si="4"/>
        <v>103103308</v>
      </c>
      <c r="C44" s="144">
        <v>10310</v>
      </c>
      <c r="D44" s="144" t="s">
        <v>323</v>
      </c>
      <c r="E44" s="145" t="s">
        <v>764</v>
      </c>
      <c r="F44" s="57">
        <f t="shared" si="2"/>
        <v>8</v>
      </c>
    </row>
    <row r="45" spans="1:6">
      <c r="A45" s="57" t="str">
        <f t="shared" si="3"/>
        <v>10310330</v>
      </c>
      <c r="B45" s="143" t="str">
        <f t="shared" si="4"/>
        <v>103103309</v>
      </c>
      <c r="C45" s="144">
        <v>10310</v>
      </c>
      <c r="D45" s="144" t="s">
        <v>323</v>
      </c>
      <c r="E45" s="145" t="s">
        <v>667</v>
      </c>
      <c r="F45" s="57">
        <f t="shared" si="2"/>
        <v>9</v>
      </c>
    </row>
    <row r="46" spans="1:6">
      <c r="A46" s="57" t="str">
        <f t="shared" si="3"/>
        <v>10310330</v>
      </c>
      <c r="B46" s="143" t="str">
        <f t="shared" si="4"/>
        <v>1031033010</v>
      </c>
      <c r="C46" s="144">
        <v>10310</v>
      </c>
      <c r="D46" s="144" t="s">
        <v>323</v>
      </c>
      <c r="E46" s="145" t="s">
        <v>734</v>
      </c>
      <c r="F46" s="57">
        <f t="shared" si="2"/>
        <v>10</v>
      </c>
    </row>
    <row r="47" spans="1:6">
      <c r="A47" s="57" t="str">
        <f t="shared" si="3"/>
        <v>10310330</v>
      </c>
      <c r="B47" s="143" t="str">
        <f t="shared" si="4"/>
        <v>1031033011</v>
      </c>
      <c r="C47" s="144">
        <v>10310</v>
      </c>
      <c r="D47" s="144" t="s">
        <v>323</v>
      </c>
      <c r="E47" s="145" t="s">
        <v>765</v>
      </c>
      <c r="F47" s="57">
        <f t="shared" si="2"/>
        <v>11</v>
      </c>
    </row>
    <row r="48" spans="1:6">
      <c r="A48" s="57" t="str">
        <f t="shared" si="3"/>
        <v>10310330</v>
      </c>
      <c r="B48" s="143" t="str">
        <f t="shared" si="4"/>
        <v>1031033012</v>
      </c>
      <c r="C48" s="144">
        <v>10310</v>
      </c>
      <c r="D48" s="144" t="s">
        <v>323</v>
      </c>
      <c r="E48" s="145" t="s">
        <v>668</v>
      </c>
      <c r="F48" s="57">
        <f t="shared" si="2"/>
        <v>12</v>
      </c>
    </row>
    <row r="49" spans="1:6">
      <c r="A49" s="57" t="str">
        <f t="shared" si="3"/>
        <v>10311340</v>
      </c>
      <c r="B49" s="143" t="str">
        <f t="shared" si="4"/>
        <v>103113401</v>
      </c>
      <c r="C49" s="144">
        <v>10311</v>
      </c>
      <c r="D49" s="144" t="s">
        <v>325</v>
      </c>
      <c r="E49" s="145" t="s">
        <v>766</v>
      </c>
      <c r="F49" s="57">
        <f t="shared" si="2"/>
        <v>1</v>
      </c>
    </row>
    <row r="50" spans="1:6">
      <c r="B50" s="143" t="str">
        <f t="shared" si="4"/>
        <v>103113402</v>
      </c>
      <c r="C50" s="144">
        <v>10311</v>
      </c>
      <c r="D50" s="144" t="s">
        <v>325</v>
      </c>
      <c r="E50" s="145" t="s">
        <v>767</v>
      </c>
      <c r="F50" s="57">
        <f t="shared" si="2"/>
        <v>2</v>
      </c>
    </row>
    <row r="51" spans="1:6">
      <c r="B51" s="143" t="str">
        <f t="shared" si="4"/>
        <v>103113403</v>
      </c>
      <c r="C51" s="144">
        <v>10311</v>
      </c>
      <c r="D51" s="144" t="s">
        <v>325</v>
      </c>
      <c r="E51" s="145" t="s">
        <v>735</v>
      </c>
      <c r="F51" s="57">
        <f t="shared" si="2"/>
        <v>3</v>
      </c>
    </row>
    <row r="52" spans="1:6">
      <c r="B52" s="143" t="str">
        <f t="shared" si="4"/>
        <v>103113404</v>
      </c>
      <c r="C52" s="144">
        <v>10311</v>
      </c>
      <c r="D52" s="144" t="s">
        <v>325</v>
      </c>
      <c r="E52" s="145" t="s">
        <v>768</v>
      </c>
      <c r="F52" s="57">
        <f t="shared" si="2"/>
        <v>4</v>
      </c>
    </row>
    <row r="53" spans="1:6">
      <c r="B53" s="143" t="str">
        <f t="shared" si="4"/>
        <v>103113405</v>
      </c>
      <c r="C53" s="144">
        <v>10311</v>
      </c>
      <c r="D53" s="144" t="s">
        <v>325</v>
      </c>
      <c r="E53" s="145" t="s">
        <v>769</v>
      </c>
      <c r="F53" s="57">
        <f t="shared" si="2"/>
        <v>5</v>
      </c>
    </row>
    <row r="54" spans="1:6">
      <c r="B54" s="143" t="str">
        <f t="shared" si="4"/>
        <v>103113406</v>
      </c>
      <c r="C54" s="144">
        <v>10311</v>
      </c>
      <c r="D54" s="144" t="s">
        <v>325</v>
      </c>
      <c r="E54" s="145" t="s">
        <v>770</v>
      </c>
      <c r="F54" s="57">
        <f t="shared" si="2"/>
        <v>6</v>
      </c>
    </row>
    <row r="55" spans="1:6">
      <c r="B55" s="143" t="str">
        <f t="shared" si="4"/>
        <v>103113407</v>
      </c>
      <c r="C55" s="144">
        <v>10311</v>
      </c>
      <c r="D55" s="144" t="s">
        <v>325</v>
      </c>
      <c r="E55" s="145" t="s">
        <v>736</v>
      </c>
      <c r="F55" s="57">
        <f t="shared" si="2"/>
        <v>7</v>
      </c>
    </row>
    <row r="56" spans="1:6">
      <c r="B56" s="143" t="str">
        <f t="shared" si="4"/>
        <v>103113408</v>
      </c>
      <c r="C56" s="144">
        <v>10311</v>
      </c>
      <c r="D56" s="144" t="s">
        <v>325</v>
      </c>
      <c r="E56" s="145" t="s">
        <v>771</v>
      </c>
      <c r="F56" s="57">
        <f t="shared" si="2"/>
        <v>8</v>
      </c>
    </row>
    <row r="57" spans="1:6">
      <c r="B57" s="143" t="str">
        <f t="shared" si="4"/>
        <v>103113409</v>
      </c>
      <c r="C57" s="144">
        <v>10311</v>
      </c>
      <c r="D57" s="144" t="s">
        <v>325</v>
      </c>
      <c r="E57" s="145" t="s">
        <v>772</v>
      </c>
      <c r="F57" s="57">
        <f t="shared" si="2"/>
        <v>9</v>
      </c>
    </row>
    <row r="58" spans="1:6">
      <c r="B58" s="143" t="str">
        <f t="shared" si="4"/>
        <v>148404201</v>
      </c>
      <c r="C58" s="144">
        <v>14840</v>
      </c>
      <c r="D58" s="144" t="s">
        <v>334</v>
      </c>
      <c r="E58" s="145" t="s">
        <v>773</v>
      </c>
      <c r="F58" s="57">
        <f t="shared" si="2"/>
        <v>1</v>
      </c>
    </row>
    <row r="59" spans="1:6">
      <c r="B59" s="143" t="str">
        <f t="shared" si="4"/>
        <v>148404202</v>
      </c>
      <c r="C59" s="144">
        <v>14840</v>
      </c>
      <c r="D59" s="144" t="s">
        <v>334</v>
      </c>
      <c r="E59" s="145" t="s">
        <v>774</v>
      </c>
      <c r="F59" s="57">
        <f t="shared" si="2"/>
        <v>2</v>
      </c>
    </row>
    <row r="60" spans="1:6">
      <c r="B60" s="143" t="str">
        <f t="shared" si="4"/>
        <v>500466301</v>
      </c>
      <c r="C60" s="144">
        <v>50046</v>
      </c>
      <c r="D60" s="144" t="s">
        <v>353</v>
      </c>
      <c r="E60" s="145" t="s">
        <v>775</v>
      </c>
      <c r="F60" s="57">
        <f t="shared" si="2"/>
        <v>1</v>
      </c>
    </row>
    <row r="61" spans="1:6">
      <c r="B61" s="143" t="str">
        <f t="shared" si="4"/>
        <v>500466302</v>
      </c>
      <c r="C61" s="144">
        <v>50046</v>
      </c>
      <c r="D61" s="144" t="s">
        <v>353</v>
      </c>
      <c r="E61" s="145" t="s">
        <v>669</v>
      </c>
      <c r="F61" s="57">
        <f t="shared" si="2"/>
        <v>2</v>
      </c>
    </row>
    <row r="62" spans="1:6">
      <c r="B62" s="143" t="str">
        <f t="shared" si="4"/>
        <v>500466303</v>
      </c>
      <c r="C62" s="144">
        <v>50046</v>
      </c>
      <c r="D62" s="144" t="s">
        <v>353</v>
      </c>
      <c r="E62" s="145" t="s">
        <v>776</v>
      </c>
      <c r="F62" s="57">
        <f t="shared" si="2"/>
        <v>3</v>
      </c>
    </row>
    <row r="63" spans="1:6">
      <c r="B63" s="143" t="str">
        <f t="shared" si="4"/>
        <v>500466304</v>
      </c>
      <c r="C63" s="144">
        <v>50046</v>
      </c>
      <c r="D63" s="144" t="s">
        <v>353</v>
      </c>
      <c r="E63" s="145" t="s">
        <v>777</v>
      </c>
      <c r="F63" s="57">
        <f t="shared" si="2"/>
        <v>4</v>
      </c>
    </row>
    <row r="64" spans="1:6">
      <c r="B64" s="143" t="str">
        <f t="shared" si="4"/>
        <v>148464201</v>
      </c>
      <c r="C64" s="144">
        <v>14846</v>
      </c>
      <c r="D64" s="144" t="s">
        <v>334</v>
      </c>
      <c r="E64" s="145" t="s">
        <v>778</v>
      </c>
      <c r="F64" s="57">
        <f t="shared" si="2"/>
        <v>1</v>
      </c>
    </row>
    <row r="65" spans="2:6">
      <c r="B65" s="143" t="str">
        <f t="shared" si="4"/>
        <v>148474201</v>
      </c>
      <c r="C65" s="144">
        <v>14847</v>
      </c>
      <c r="D65" s="144" t="s">
        <v>334</v>
      </c>
      <c r="E65" s="145" t="s">
        <v>670</v>
      </c>
      <c r="F65" s="57">
        <f t="shared" ref="F65:F75" si="5">+IF(C65=C64,+F64+1,1)</f>
        <v>1</v>
      </c>
    </row>
    <row r="66" spans="2:6">
      <c r="B66" s="143" t="str">
        <f t="shared" si="4"/>
        <v>118018201</v>
      </c>
      <c r="C66" s="144">
        <v>11801</v>
      </c>
      <c r="D66" s="144" t="s">
        <v>359</v>
      </c>
      <c r="E66" s="145" t="s">
        <v>745</v>
      </c>
      <c r="F66" s="57">
        <f t="shared" si="5"/>
        <v>1</v>
      </c>
    </row>
    <row r="67" spans="2:6">
      <c r="B67" s="143" t="str">
        <f t="shared" si="4"/>
        <v>118018202</v>
      </c>
      <c r="C67" s="144">
        <v>11801</v>
      </c>
      <c r="D67" s="144" t="s">
        <v>359</v>
      </c>
      <c r="E67" s="145" t="s">
        <v>746</v>
      </c>
      <c r="F67" s="57">
        <f t="shared" si="5"/>
        <v>2</v>
      </c>
    </row>
    <row r="68" spans="2:6">
      <c r="B68" s="143" t="str">
        <f t="shared" si="4"/>
        <v>138008101</v>
      </c>
      <c r="C68" s="144">
        <v>13800</v>
      </c>
      <c r="D68" s="144" t="s">
        <v>357</v>
      </c>
      <c r="E68" s="145" t="s">
        <v>671</v>
      </c>
      <c r="F68" s="57">
        <f t="shared" si="5"/>
        <v>1</v>
      </c>
    </row>
    <row r="69" spans="2:6">
      <c r="B69" s="143" t="str">
        <f t="shared" si="4"/>
        <v>138008102</v>
      </c>
      <c r="C69" s="144">
        <v>13800</v>
      </c>
      <c r="D69" s="144" t="s">
        <v>357</v>
      </c>
      <c r="E69" s="145" t="s">
        <v>747</v>
      </c>
      <c r="F69" s="57">
        <f t="shared" si="5"/>
        <v>2</v>
      </c>
    </row>
    <row r="70" spans="2:6">
      <c r="B70" s="143" t="str">
        <f t="shared" si="4"/>
        <v>138008103</v>
      </c>
      <c r="C70" s="144">
        <v>13800</v>
      </c>
      <c r="D70" s="144" t="s">
        <v>357</v>
      </c>
      <c r="E70" s="145" t="s">
        <v>748</v>
      </c>
      <c r="F70" s="57">
        <f t="shared" si="5"/>
        <v>3</v>
      </c>
    </row>
    <row r="71" spans="2:6">
      <c r="B71" s="143" t="str">
        <f t="shared" si="4"/>
        <v>500258101</v>
      </c>
      <c r="C71" s="144">
        <v>50025</v>
      </c>
      <c r="D71" s="144" t="s">
        <v>357</v>
      </c>
      <c r="E71" s="145" t="s">
        <v>671</v>
      </c>
      <c r="F71" s="57">
        <f t="shared" si="5"/>
        <v>1</v>
      </c>
    </row>
    <row r="72" spans="2:6">
      <c r="B72" s="143" t="str">
        <f t="shared" si="4"/>
        <v>500258102</v>
      </c>
      <c r="C72" s="144">
        <v>50025</v>
      </c>
      <c r="D72" s="144" t="s">
        <v>357</v>
      </c>
      <c r="E72" s="145" t="s">
        <v>748</v>
      </c>
      <c r="F72" s="57">
        <f t="shared" si="5"/>
        <v>2</v>
      </c>
    </row>
    <row r="73" spans="2:6">
      <c r="B73" s="143" t="str">
        <f t="shared" si="4"/>
        <v>148304731</v>
      </c>
      <c r="C73" s="144">
        <v>14830</v>
      </c>
      <c r="D73" s="144" t="s">
        <v>343</v>
      </c>
      <c r="E73" s="145" t="s">
        <v>653</v>
      </c>
      <c r="F73" s="57">
        <f t="shared" si="5"/>
        <v>1</v>
      </c>
    </row>
    <row r="74" spans="2:6">
      <c r="B74" s="143" t="str">
        <f t="shared" si="4"/>
        <v>413003601</v>
      </c>
      <c r="C74" s="144">
        <v>41300</v>
      </c>
      <c r="D74" s="144" t="s">
        <v>327</v>
      </c>
      <c r="E74" s="145" t="s">
        <v>672</v>
      </c>
      <c r="F74" s="57">
        <f t="shared" si="5"/>
        <v>1</v>
      </c>
    </row>
    <row r="75" spans="2:6">
      <c r="B75" s="143" t="str">
        <f t="shared" si="4"/>
        <v>411001301</v>
      </c>
      <c r="C75" s="144">
        <v>41100</v>
      </c>
      <c r="D75" s="144" t="s">
        <v>307</v>
      </c>
      <c r="E75" s="145" t="s">
        <v>673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96"/>
  <sheetViews>
    <sheetView zoomScale="80" zoomScaleNormal="8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H4" sqref="H4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7" max="7" width="38.85546875" customWidth="1"/>
    <col min="10" max="10" width="6.28515625" customWidth="1"/>
    <col min="11" max="11" width="7.85546875" customWidth="1"/>
    <col min="13" max="13" width="13.42578125" customWidth="1"/>
    <col min="14" max="14" width="14.28515625" customWidth="1"/>
    <col min="15" max="15" width="15.140625" style="141" customWidth="1"/>
    <col min="16" max="16" width="15.7109375" customWidth="1"/>
  </cols>
  <sheetData>
    <row r="1" spans="1:19" ht="15.75" thickBot="1">
      <c r="A1">
        <f>+COUNTIF('по изворима и контима'!G12:G499,"&gt;0")</f>
        <v>0</v>
      </c>
      <c r="P1" s="123">
        <f>IF(+SUM('по изворима и контима'!J12:P499)&lt;&gt;SUM(P4:P647),111,0)</f>
        <v>0</v>
      </c>
    </row>
    <row r="2" spans="1:19" ht="15.75" thickBot="1">
      <c r="P2" s="128" t="str">
        <f>IF(+SUM(P4:P647)=SUM('по изворима и контима'!J12:P500),"OK-sve je učitano","PAŽNJA-nije sve učitano - zovi administratora")</f>
        <v>OK-sve je učitano</v>
      </c>
      <c r="Q2" s="125"/>
      <c r="R2" s="125"/>
      <c r="S2" s="126"/>
    </row>
    <row r="3" spans="1:19">
      <c r="A3" t="s">
        <v>720</v>
      </c>
      <c r="B3" t="s">
        <v>723</v>
      </c>
      <c r="C3" t="s">
        <v>721</v>
      </c>
      <c r="D3" t="s">
        <v>722</v>
      </c>
      <c r="E3" t="s">
        <v>724</v>
      </c>
      <c r="F3" t="s">
        <v>728</v>
      </c>
      <c r="G3" t="s">
        <v>122</v>
      </c>
      <c r="H3" t="s">
        <v>799</v>
      </c>
      <c r="I3" t="s">
        <v>800</v>
      </c>
      <c r="J3" t="s">
        <v>459</v>
      </c>
      <c r="K3" t="s">
        <v>460</v>
      </c>
      <c r="L3" t="s">
        <v>725</v>
      </c>
      <c r="M3" t="s">
        <v>801</v>
      </c>
      <c r="N3" t="s">
        <v>802</v>
      </c>
      <c r="O3" s="141" t="s">
        <v>726</v>
      </c>
      <c r="P3" s="127" t="s">
        <v>727</v>
      </c>
    </row>
    <row r="4" spans="1:19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22">
        <f>IF(A4=0,0,+spisak!#REF!)</f>
        <v>0</v>
      </c>
      <c r="F4" s="122">
        <f>+IF(A4=0,0,VLOOKUP(prenos!G4,spisak!C$11:O$498,12,FALSE))</f>
        <v>0</v>
      </c>
      <c r="G4">
        <f>IF(A4=0,0,+VLOOKUP($A4,'по изворима и контима'!$A$12:D$499,4,FALSE))</f>
        <v>0</v>
      </c>
      <c r="H4">
        <f>IF(A4=0,0,+VLOOKUP($A4,'по изворима и контима'!$A$12:G$499,5,FALSE))</f>
        <v>0</v>
      </c>
      <c r="I4">
        <f>IF(A4=0,0,+VLOOKUP($A4,'по изворима и контима'!$A$12:H$499,6,FALSE))</f>
        <v>0</v>
      </c>
      <c r="J4">
        <f>IF(A4=0,0,+VLOOKUP($A4,'по изворима и контима'!$A$12:H$499,7,FALSE))</f>
        <v>0</v>
      </c>
      <c r="K4">
        <f>IF(A4=0,0,+VLOOKUP($A4,'по изворима и контима'!$A$12:I$499,8,FALSE))</f>
        <v>0</v>
      </c>
      <c r="L4">
        <f>IF(B4=0,0,+VLOOKUP($A4,'по изворима и контима'!$A$12:J$499,9,FALSE))</f>
        <v>0</v>
      </c>
      <c r="M4">
        <f>IF($A4=0,0,+VLOOKUP($G4,spisak!$C$11:$F$30,3,FALSE))</f>
        <v>0</v>
      </c>
      <c r="N4">
        <f>IF($A4=0,0,+VLOOKUP($G4,spisak!$C$11:$F$30,4,FALSE))</f>
        <v>0</v>
      </c>
      <c r="O4" s="141">
        <f>+IF(A4=0,0,"do 2014")</f>
        <v>0</v>
      </c>
      <c r="P4" s="123">
        <f>IF(A4=0,0,+VLOOKUP($A4,'по изворима и контима'!$A$12:L$499,COLUMN('по изворима и контима'!J:J),FALSE))</f>
        <v>0</v>
      </c>
    </row>
    <row r="5" spans="1:19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22">
        <f>IF(A5=0,0,+spisak!#REF!)</f>
        <v>0</v>
      </c>
      <c r="F5" s="122">
        <f>+IF(A5=0,0,VLOOKUP(prenos!G5,spisak!C$11:O$498,12,FALSE))</f>
        <v>0</v>
      </c>
      <c r="G5">
        <f>IF(A5=0,0,+VLOOKUP($A5,'по изворима и контима'!$A$12:D$499,4,FALSE))</f>
        <v>0</v>
      </c>
      <c r="H5">
        <f>IF(A5=0,0,+VLOOKUP($A5,'по изворима и контима'!$A$12:G$499,5,FALSE))</f>
        <v>0</v>
      </c>
      <c r="I5">
        <f>IF(A5=0,0,+VLOOKUP($A5,'по изворима и контима'!$A$12:H$499,6,FALSE))</f>
        <v>0</v>
      </c>
      <c r="J5">
        <f>IF(A5=0,0,+VLOOKUP($A5,'по изворима и контима'!$A$12:H$499,7,FALSE))</f>
        <v>0</v>
      </c>
      <c r="K5">
        <f>IF(A5=0,0,+VLOOKUP($A5,'по изворима и контима'!$A$12:I$499,8,FALSE))</f>
        <v>0</v>
      </c>
      <c r="L5">
        <f>IF(B5=0,0,+VLOOKUP($A5,'по изворима и контима'!$A$12:J$499,9,FALSE))</f>
        <v>0</v>
      </c>
      <c r="M5">
        <f>IF($A5=0,0,+VLOOKUP($G5,spisak!$C$11:$F$30,3,FALSE))</f>
        <v>0</v>
      </c>
      <c r="N5">
        <f>IF($A5=0,0,+VLOOKUP($G5,spisak!$C$11:$F$30,4,FALSE))</f>
        <v>0</v>
      </c>
      <c r="O5" s="141">
        <f>+IF(A5=0,0,"2015-plan")</f>
        <v>0</v>
      </c>
      <c r="P5" s="123">
        <f>IF(A5=0,0,+VLOOKUP($A5,'по изворима и контима'!$A$12:R$499,COLUMN('по изворима и контима'!K:K),FALSE))</f>
        <v>0</v>
      </c>
    </row>
    <row r="6" spans="1:19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22">
        <f>IF(A6=0,0,+spisak!#REF!)</f>
        <v>0</v>
      </c>
      <c r="F6" s="122">
        <f>+IF(A6=0,0,VLOOKUP(prenos!G6,spisak!C$11:O$498,12,FALSE))</f>
        <v>0</v>
      </c>
      <c r="G6">
        <f>IF(A6=0,0,+VLOOKUP($A6,'по изворима и контима'!$A$12:D$499,4,FALSE))</f>
        <v>0</v>
      </c>
      <c r="H6">
        <f>IF(A6=0,0,+VLOOKUP($A6,'по изворима и контима'!$A$12:G$499,5,FALSE))</f>
        <v>0</v>
      </c>
      <c r="I6">
        <f>IF(A6=0,0,+VLOOKUP($A6,'по изворима и контима'!$A$12:H$499,6,FALSE))</f>
        <v>0</v>
      </c>
      <c r="J6">
        <f>IF(A6=0,0,+VLOOKUP($A6,'по изворима и контима'!$A$12:H$499,7,FALSE))</f>
        <v>0</v>
      </c>
      <c r="K6">
        <f>IF(A6=0,0,+VLOOKUP($A6,'по изворима и контима'!$A$12:I$499,8,FALSE))</f>
        <v>0</v>
      </c>
      <c r="L6">
        <f>IF(B6=0,0,+VLOOKUP($A6,'по изворима и контима'!$A$12:J$499,9,FALSE))</f>
        <v>0</v>
      </c>
      <c r="M6">
        <f>IF($A6=0,0,+VLOOKUP($G6,spisak!$C$11:$F$30,3,FALSE))</f>
        <v>0</v>
      </c>
      <c r="N6">
        <f>IF($A6=0,0,+VLOOKUP($G6,spisak!$C$11:$F$30,4,FALSE))</f>
        <v>0</v>
      </c>
      <c r="O6" s="141">
        <f>+IF(A6=0,0,"2015-procena")</f>
        <v>0</v>
      </c>
      <c r="P6" s="123">
        <f>IF(A6=0,0,+VLOOKUP($A6,'по изворима и контима'!$A$12:R$499,COLUMN('по изворима и контима'!L:L),FALSE))</f>
        <v>0</v>
      </c>
    </row>
    <row r="7" spans="1:19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22">
        <f>IF(A7=0,0,+spisak!#REF!)</f>
        <v>0</v>
      </c>
      <c r="F7" s="122">
        <f>+IF(A7=0,0,VLOOKUP(prenos!G7,spisak!C$11:O$498,12,FALSE))</f>
        <v>0</v>
      </c>
      <c r="G7">
        <f>IF(A7=0,0,+VLOOKUP($A7,'по изворима и контима'!$A$12:D$499,4,FALSE))</f>
        <v>0</v>
      </c>
      <c r="H7">
        <f>IF(A7=0,0,+VLOOKUP($A7,'по изворима и контима'!$A$12:G$499,5,FALSE))</f>
        <v>0</v>
      </c>
      <c r="I7">
        <f>IF(A7=0,0,+VLOOKUP($A7,'по изворима и контима'!$A$12:H$499,6,FALSE))</f>
        <v>0</v>
      </c>
      <c r="J7">
        <f>IF(A7=0,0,+VLOOKUP($A7,'по изворима и контима'!$A$12:H$499,7,FALSE))</f>
        <v>0</v>
      </c>
      <c r="K7">
        <f>IF(A7=0,0,+VLOOKUP($A7,'по изворима и контима'!$A$12:I$499,8,FALSE))</f>
        <v>0</v>
      </c>
      <c r="L7">
        <f>IF(B7=0,0,+VLOOKUP($A7,'по изворима и контима'!$A$12:J$499,9,FALSE))</f>
        <v>0</v>
      </c>
      <c r="M7">
        <f>IF($A7=0,0,+VLOOKUP($G7,spisak!$C$11:$F$30,3,FALSE))</f>
        <v>0</v>
      </c>
      <c r="N7">
        <f>IF($A7=0,0,+VLOOKUP($G7,spisak!$C$11:$F$30,4,FALSE))</f>
        <v>0</v>
      </c>
      <c r="O7" s="141">
        <f>+IF(A7=0,0,"2016")</f>
        <v>0</v>
      </c>
      <c r="P7" s="123">
        <f>IF(A7=0,0,+VLOOKUP($A7,'по изворима и контима'!$A$12:R$499,COLUMN('по изворима и контима'!M:M),FALSE))</f>
        <v>0</v>
      </c>
    </row>
    <row r="8" spans="1:19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22">
        <f>IF(A8=0,0,+spisak!#REF!)</f>
        <v>0</v>
      </c>
      <c r="F8" s="122">
        <f>+IF(A8=0,0,VLOOKUP(prenos!G8,spisak!C$11:O$498,12,FALSE))</f>
        <v>0</v>
      </c>
      <c r="G8">
        <f>IF(A8=0,0,+VLOOKUP($A8,'по изворима и контима'!$A$12:D$499,4,FALSE))</f>
        <v>0</v>
      </c>
      <c r="H8">
        <f>IF(A8=0,0,+VLOOKUP($A8,'по изворима и контима'!$A$12:G$499,5,FALSE))</f>
        <v>0</v>
      </c>
      <c r="I8">
        <f>IF(A8=0,0,+VLOOKUP($A8,'по изворима и контима'!$A$12:H$499,6,FALSE))</f>
        <v>0</v>
      </c>
      <c r="J8">
        <f>IF(A8=0,0,+VLOOKUP($A8,'по изворима и контима'!$A$12:H$499,7,FALSE))</f>
        <v>0</v>
      </c>
      <c r="K8">
        <f>IF(A8=0,0,+VLOOKUP($A8,'по изворима и контима'!$A$12:I$499,8,FALSE))</f>
        <v>0</v>
      </c>
      <c r="L8">
        <f>IF(B8=0,0,+VLOOKUP($A8,'по изворима и контима'!$A$12:J$499,9,FALSE))</f>
        <v>0</v>
      </c>
      <c r="M8">
        <f>IF($A8=0,0,+VLOOKUP($G8,spisak!$C$11:$F$30,3,FALSE))</f>
        <v>0</v>
      </c>
      <c r="N8">
        <f>IF($A8=0,0,+VLOOKUP($G8,spisak!$C$11:$F$30,4,FALSE))</f>
        <v>0</v>
      </c>
      <c r="O8" s="141">
        <f>+IF(A8=0,0,"2017")</f>
        <v>0</v>
      </c>
      <c r="P8" s="123">
        <f>IF(C8=0,0,+VLOOKUP($A8,'по изворима и контима'!$A$12:R$499,COLUMN('по изворима и контима'!N:N),FALSE))</f>
        <v>0</v>
      </c>
    </row>
    <row r="9" spans="1:19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22">
        <f>IF(A9=0,0,+spisak!#REF!)</f>
        <v>0</v>
      </c>
      <c r="F9" s="122">
        <f>+IF(A9=0,0,VLOOKUP(prenos!G9,spisak!C$11:O$498,12,FALSE))</f>
        <v>0</v>
      </c>
      <c r="G9">
        <f>IF(A9=0,0,+VLOOKUP($A9,'по изворима и контима'!$A$12:D$499,4,FALSE))</f>
        <v>0</v>
      </c>
      <c r="H9">
        <f>IF(A9=0,0,+VLOOKUP($A9,'по изворима и контима'!$A$12:G$499,5,FALSE))</f>
        <v>0</v>
      </c>
      <c r="I9">
        <f>IF(A9=0,0,+VLOOKUP($A9,'по изворима и контима'!$A$12:H$499,6,FALSE))</f>
        <v>0</v>
      </c>
      <c r="J9">
        <f>IF(A9=0,0,+VLOOKUP($A9,'по изворима и контима'!$A$12:H$499,7,FALSE))</f>
        <v>0</v>
      </c>
      <c r="K9">
        <f>IF(A9=0,0,+VLOOKUP($A9,'по изворима и контима'!$A$12:I$499,8,FALSE))</f>
        <v>0</v>
      </c>
      <c r="L9">
        <f>IF(B9=0,0,+VLOOKUP($A9,'по изворима и контима'!$A$12:J$499,9,FALSE))</f>
        <v>0</v>
      </c>
      <c r="M9">
        <f>IF($A9=0,0,+VLOOKUP($G9,spisak!$C$11:$F$30,3,FALSE))</f>
        <v>0</v>
      </c>
      <c r="N9">
        <f>IF($A9=0,0,+VLOOKUP($G9,spisak!$C$11:$F$30,4,FALSE))</f>
        <v>0</v>
      </c>
      <c r="O9" s="141">
        <f>+IF(A9=0,0,"2018")</f>
        <v>0</v>
      </c>
      <c r="P9" s="123">
        <f>IF(C9=0,0,+VLOOKUP($A9,'по изворима и контима'!$A$12:R$499,COLUMN('по изворима и контима'!O:O),FALSE))</f>
        <v>0</v>
      </c>
    </row>
    <row r="10" spans="1:19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22">
        <f>IF(A10=0,0,+spisak!#REF!)</f>
        <v>0</v>
      </c>
      <c r="F10" s="122">
        <f>+IF(A10=0,0,VLOOKUP(prenos!G10,spisak!C$11:O$498,12,FALSE))</f>
        <v>0</v>
      </c>
      <c r="G10">
        <f>IF(A10=0,0,+VLOOKUP($A10,'по изворима и контима'!$A$12:D$499,4,FALSE))</f>
        <v>0</v>
      </c>
      <c r="H10">
        <f>IF(A10=0,0,+VLOOKUP($A10,'по изворима и контима'!$A$12:G$499,5,FALSE))</f>
        <v>0</v>
      </c>
      <c r="I10">
        <f>IF(A10=0,0,+VLOOKUP($A10,'по изворима и контима'!$A$12:H$499,6,FALSE))</f>
        <v>0</v>
      </c>
      <c r="J10">
        <f>IF(A10=0,0,+VLOOKUP($A10,'по изворима и контима'!$A$12:H$499,7,FALSE))</f>
        <v>0</v>
      </c>
      <c r="K10">
        <f>IF(A10=0,0,+VLOOKUP($A10,'по изворима и контима'!$A$12:I$499,8,FALSE))</f>
        <v>0</v>
      </c>
      <c r="L10">
        <f>IF(B10=0,0,+VLOOKUP($A10,'по изворима и контима'!$A$12:J$499,9,FALSE))</f>
        <v>0</v>
      </c>
      <c r="M10">
        <f>IF($A10=0,0,+VLOOKUP($G10,spisak!$C$11:$F$30,3,FALSE))</f>
        <v>0</v>
      </c>
      <c r="N10">
        <f>IF($A10=0,0,+VLOOKUP($G10,spisak!$C$11:$F$30,4,FALSE))</f>
        <v>0</v>
      </c>
      <c r="O10" s="141">
        <f>+IF(A10=0,0,"nakon 2018")</f>
        <v>0</v>
      </c>
      <c r="P10" s="123">
        <f>IF(C10=0,0,+VLOOKUP($A10,'по изворима и контима'!$A$12:R$499,COLUMN('по изворима и контима'!P:P),FALSE))</f>
        <v>0</v>
      </c>
    </row>
    <row r="11" spans="1:19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22">
        <f>IF(A11=0,0,+spisak!#REF!)</f>
        <v>0</v>
      </c>
      <c r="F11" s="122">
        <f>+IF(A11=0,0,VLOOKUP(prenos!G11,spisak!C$11:O$498,12,FALSE))</f>
        <v>0</v>
      </c>
      <c r="G11">
        <f>IF(A11=0,0,+VLOOKUP($A11,'по изворима и контима'!$A$12:D$499,4,FALSE))</f>
        <v>0</v>
      </c>
      <c r="H11">
        <f>IF(A11=0,0,+VLOOKUP($A11,'по изворима и контима'!$A$12:G$499,5,FALSE))</f>
        <v>0</v>
      </c>
      <c r="I11">
        <f>IF(A11=0,0,+VLOOKUP($A11,'по изворима и контима'!$A$12:H$499,6,FALSE))</f>
        <v>0</v>
      </c>
      <c r="J11">
        <f>IF(A11=0,0,+VLOOKUP($A11,'по изворима и контима'!$A$12:H$499,7,FALSE))</f>
        <v>0</v>
      </c>
      <c r="K11">
        <f>IF(A11=0,0,+VLOOKUP($A11,'по изворима и контима'!$A$12:I$499,8,FALSE))</f>
        <v>0</v>
      </c>
      <c r="L11">
        <f>IF(B11=0,0,+VLOOKUP($A11,'по изворима и контима'!$A$12:J$499,9,FALSE))</f>
        <v>0</v>
      </c>
      <c r="M11">
        <f>IF($A11=0,0,+VLOOKUP($G11,spisak!$C$11:$F$30,3,FALSE))</f>
        <v>0</v>
      </c>
      <c r="N11">
        <f>IF($A11=0,0,+VLOOKUP($G11,spisak!$C$11:$F$30,4,FALSE))</f>
        <v>0</v>
      </c>
      <c r="O11" s="141">
        <f t="shared" ref="O11" si="2">+IF(A11=0,0,"do 2014")</f>
        <v>0</v>
      </c>
      <c r="P11" s="123">
        <f>IF(A11=0,0,+VLOOKUP($A11,'по изворима и контима'!$A$12:L$499,COLUMN('по изворима и контима'!J:J),FALSE))</f>
        <v>0</v>
      </c>
    </row>
    <row r="12" spans="1:19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22">
        <f>IF(A12=0,0,+spisak!#REF!)</f>
        <v>0</v>
      </c>
      <c r="F12" s="122">
        <f>+IF(A12=0,0,VLOOKUP(prenos!G12,spisak!C$11:O$498,12,FALSE))</f>
        <v>0</v>
      </c>
      <c r="G12">
        <f>IF(A12=0,0,+VLOOKUP($A12,'по изворима и контима'!$A$12:D$499,4,FALSE))</f>
        <v>0</v>
      </c>
      <c r="H12">
        <f>IF(A12=0,0,+VLOOKUP($A12,'по изворима и контима'!$A$12:G$499,5,FALSE))</f>
        <v>0</v>
      </c>
      <c r="I12">
        <f>IF(A12=0,0,+VLOOKUP($A12,'по изворима и контима'!$A$12:H$499,6,FALSE))</f>
        <v>0</v>
      </c>
      <c r="J12">
        <f>IF(A12=0,0,+VLOOKUP($A12,'по изворима и контима'!$A$12:H$499,7,FALSE))</f>
        <v>0</v>
      </c>
      <c r="K12">
        <f>IF(A12=0,0,+VLOOKUP($A12,'по изворима и контима'!$A$12:I$499,8,FALSE))</f>
        <v>0</v>
      </c>
      <c r="L12">
        <f>IF(B12=0,0,+VLOOKUP($A12,'по изворима и контима'!$A$12:J$499,9,FALSE))</f>
        <v>0</v>
      </c>
      <c r="M12">
        <f>IF($A12=0,0,+VLOOKUP($G12,spisak!$C$11:$F$30,3,FALSE))</f>
        <v>0</v>
      </c>
      <c r="N12">
        <f>IF($A12=0,0,+VLOOKUP($G12,spisak!$C$11:$F$30,4,FALSE))</f>
        <v>0</v>
      </c>
      <c r="O12" s="141">
        <f t="shared" ref="O12" si="3">+IF(A12=0,0,"2015-plan")</f>
        <v>0</v>
      </c>
      <c r="P12" s="123">
        <f>IF(A12=0,0,+VLOOKUP($A12,'по изворима и контима'!$A$12:R$499,COLUMN('по изворима и контима'!K:K),FALSE))</f>
        <v>0</v>
      </c>
    </row>
    <row r="13" spans="1:19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22">
        <f>IF(A13=0,0,+spisak!#REF!)</f>
        <v>0</v>
      </c>
      <c r="F13" s="122">
        <f>+IF(A13=0,0,VLOOKUP(prenos!G13,spisak!C$11:O$498,12,FALSE))</f>
        <v>0</v>
      </c>
      <c r="G13">
        <f>IF(A13=0,0,+VLOOKUP($A13,'по изворима и контима'!$A$12:D$499,4,FALSE))</f>
        <v>0</v>
      </c>
      <c r="H13">
        <f>IF(A13=0,0,+VLOOKUP($A13,'по изворима и контима'!$A$12:G$499,5,FALSE))</f>
        <v>0</v>
      </c>
      <c r="I13">
        <f>IF(A13=0,0,+VLOOKUP($A13,'по изворима и контима'!$A$12:H$499,6,FALSE))</f>
        <v>0</v>
      </c>
      <c r="J13">
        <f>IF(A13=0,0,+VLOOKUP($A13,'по изворима и контима'!$A$12:H$499,7,FALSE))</f>
        <v>0</v>
      </c>
      <c r="K13">
        <f>IF(A13=0,0,+VLOOKUP($A13,'по изворима и контима'!$A$12:I$499,8,FALSE))</f>
        <v>0</v>
      </c>
      <c r="L13">
        <f>IF(B13=0,0,+VLOOKUP($A13,'по изворима и контима'!$A$12:J$499,9,FALSE))</f>
        <v>0</v>
      </c>
      <c r="M13">
        <f>IF($A13=0,0,+VLOOKUP($G13,spisak!$C$11:$F$30,3,FALSE))</f>
        <v>0</v>
      </c>
      <c r="N13">
        <f>IF($A13=0,0,+VLOOKUP($G13,spisak!$C$11:$F$30,4,FALSE))</f>
        <v>0</v>
      </c>
      <c r="O13" s="141">
        <f t="shared" ref="O13" si="5">+IF(A13=0,0,"2015-procena")</f>
        <v>0</v>
      </c>
      <c r="P13" s="123">
        <f>IF(A13=0,0,+VLOOKUP($A13,'по изворима и контима'!$A$12:R$499,COLUMN('по изворима и контима'!L:L),FALSE))</f>
        <v>0</v>
      </c>
    </row>
    <row r="14" spans="1:19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22">
        <f>IF(A14=0,0,+spisak!#REF!)</f>
        <v>0</v>
      </c>
      <c r="F14" s="122">
        <f>+IF(A14=0,0,VLOOKUP(prenos!G14,spisak!C$11:O$498,12,FALSE))</f>
        <v>0</v>
      </c>
      <c r="G14">
        <f>IF(A14=0,0,+VLOOKUP($A14,'по изворима и контима'!$A$12:D$499,4,FALSE))</f>
        <v>0</v>
      </c>
      <c r="H14">
        <f>IF(A14=0,0,+VLOOKUP($A14,'по изворима и контима'!$A$12:G$499,5,FALSE))</f>
        <v>0</v>
      </c>
      <c r="I14">
        <f>IF(A14=0,0,+VLOOKUP($A14,'по изворима и контима'!$A$12:H$499,6,FALSE))</f>
        <v>0</v>
      </c>
      <c r="J14">
        <f>IF(A14=0,0,+VLOOKUP($A14,'по изворима и контима'!$A$12:H$499,7,FALSE))</f>
        <v>0</v>
      </c>
      <c r="K14">
        <f>IF(A14=0,0,+VLOOKUP($A14,'по изворима и контима'!$A$12:I$499,8,FALSE))</f>
        <v>0</v>
      </c>
      <c r="L14">
        <f>IF(B14=0,0,+VLOOKUP($A14,'по изворима и контима'!$A$12:J$499,9,FALSE))</f>
        <v>0</v>
      </c>
      <c r="M14">
        <f>IF($A14=0,0,+VLOOKUP($G14,spisak!$C$11:$F$30,3,FALSE))</f>
        <v>0</v>
      </c>
      <c r="N14">
        <f>IF($A14=0,0,+VLOOKUP($G14,spisak!$C$11:$F$30,4,FALSE))</f>
        <v>0</v>
      </c>
      <c r="O14" s="141">
        <f t="shared" ref="O14" si="6">+IF(A14=0,0,"2016")</f>
        <v>0</v>
      </c>
      <c r="P14" s="123">
        <f>IF(A14=0,0,+VLOOKUP($A14,'по изворима и контима'!$A$12:R$499,COLUMN('по изворима и контима'!M:M),FALSE))</f>
        <v>0</v>
      </c>
    </row>
    <row r="15" spans="1:19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22">
        <f>IF(A15=0,0,+spisak!#REF!)</f>
        <v>0</v>
      </c>
      <c r="F15" s="122">
        <f>+IF(A15=0,0,VLOOKUP(prenos!G15,spisak!C$11:O$498,12,FALSE))</f>
        <v>0</v>
      </c>
      <c r="G15">
        <f>IF(A15=0,0,+VLOOKUP($A15,'по изворима и контима'!$A$12:D$499,4,FALSE))</f>
        <v>0</v>
      </c>
      <c r="H15">
        <f>IF(A15=0,0,+VLOOKUP($A15,'по изворима и контима'!$A$12:G$499,5,FALSE))</f>
        <v>0</v>
      </c>
      <c r="I15">
        <f>IF(A15=0,0,+VLOOKUP($A15,'по изворима и контима'!$A$12:H$499,6,FALSE))</f>
        <v>0</v>
      </c>
      <c r="J15">
        <f>IF(A15=0,0,+VLOOKUP($A15,'по изворима и контима'!$A$12:H$499,7,FALSE))</f>
        <v>0</v>
      </c>
      <c r="K15">
        <f>IF(A15=0,0,+VLOOKUP($A15,'по изворима и контима'!$A$12:I$499,8,FALSE))</f>
        <v>0</v>
      </c>
      <c r="L15">
        <f>IF(B15=0,0,+VLOOKUP($A15,'по изворима и контима'!$A$12:J$499,9,FALSE))</f>
        <v>0</v>
      </c>
      <c r="M15">
        <f>IF($A15=0,0,+VLOOKUP($G15,spisak!$C$11:$F$30,3,FALSE))</f>
        <v>0</v>
      </c>
      <c r="N15">
        <f>IF($A15=0,0,+VLOOKUP($G15,spisak!$C$11:$F$30,4,FALSE))</f>
        <v>0</v>
      </c>
      <c r="O15" s="141">
        <f t="shared" ref="O15" si="7">+IF(A15=0,0,"2017")</f>
        <v>0</v>
      </c>
      <c r="P15" s="123">
        <f>IF(C15=0,0,+VLOOKUP($A15,'по изворима и контима'!$A$12:R$499,COLUMN('по изворима и контима'!N:N),FALSE))</f>
        <v>0</v>
      </c>
    </row>
    <row r="16" spans="1:19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22">
        <f>IF(A16=0,0,+spisak!#REF!)</f>
        <v>0</v>
      </c>
      <c r="F16" s="122">
        <f>+IF(A16=0,0,VLOOKUP(prenos!G16,spisak!C$11:O$498,12,FALSE))</f>
        <v>0</v>
      </c>
      <c r="G16">
        <f>IF(A16=0,0,+VLOOKUP($A16,'по изворима и контима'!$A$12:D$499,4,FALSE))</f>
        <v>0</v>
      </c>
      <c r="H16">
        <f>IF(A16=0,0,+VLOOKUP($A16,'по изворима и контима'!$A$12:G$499,5,FALSE))</f>
        <v>0</v>
      </c>
      <c r="I16">
        <f>IF(A16=0,0,+VLOOKUP($A16,'по изворима и контима'!$A$12:H$499,6,FALSE))</f>
        <v>0</v>
      </c>
      <c r="J16">
        <f>IF(A16=0,0,+VLOOKUP($A16,'по изворима и контима'!$A$12:H$499,7,FALSE))</f>
        <v>0</v>
      </c>
      <c r="K16">
        <f>IF(A16=0,0,+VLOOKUP($A16,'по изворима и контима'!$A$12:I$499,8,FALSE))</f>
        <v>0</v>
      </c>
      <c r="L16">
        <f>IF(B16=0,0,+VLOOKUP($A16,'по изворима и контима'!$A$12:J$499,9,FALSE))</f>
        <v>0</v>
      </c>
      <c r="M16">
        <f>IF($A16=0,0,+VLOOKUP($G16,spisak!$C$11:$F$30,3,FALSE))</f>
        <v>0</v>
      </c>
      <c r="N16">
        <f>IF($A16=0,0,+VLOOKUP($G16,spisak!$C$11:$F$30,4,FALSE))</f>
        <v>0</v>
      </c>
      <c r="O16" s="141">
        <f t="shared" ref="O16" si="8">+IF(A16=0,0,"2018")</f>
        <v>0</v>
      </c>
      <c r="P16" s="123">
        <f>IF(C16=0,0,+VLOOKUP($A16,'по изворима и контима'!$A$12:R$499,COLUMN('по изворима и контима'!O:O),FALSE))</f>
        <v>0</v>
      </c>
    </row>
    <row r="17" spans="1:16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22">
        <f>IF(A17=0,0,+spisak!#REF!)</f>
        <v>0</v>
      </c>
      <c r="F17" s="122">
        <f>+IF(A17=0,0,VLOOKUP(prenos!G17,spisak!C$11:O$498,12,FALSE))</f>
        <v>0</v>
      </c>
      <c r="G17">
        <f>IF(A17=0,0,+VLOOKUP($A17,'по изворима и контима'!$A$12:D$499,4,FALSE))</f>
        <v>0</v>
      </c>
      <c r="H17">
        <f>IF(A17=0,0,+VLOOKUP($A17,'по изворима и контима'!$A$12:G$499,5,FALSE))</f>
        <v>0</v>
      </c>
      <c r="I17">
        <f>IF(A17=0,0,+VLOOKUP($A17,'по изворима и контима'!$A$12:H$499,6,FALSE))</f>
        <v>0</v>
      </c>
      <c r="J17">
        <f>IF(A17=0,0,+VLOOKUP($A17,'по изворима и контима'!$A$12:H$499,7,FALSE))</f>
        <v>0</v>
      </c>
      <c r="K17">
        <f>IF(A17=0,0,+VLOOKUP($A17,'по изворима и контима'!$A$12:I$499,8,FALSE))</f>
        <v>0</v>
      </c>
      <c r="L17">
        <f>IF(B17=0,0,+VLOOKUP($A17,'по изворима и контима'!$A$12:J$499,9,FALSE))</f>
        <v>0</v>
      </c>
      <c r="M17">
        <f>IF($A17=0,0,+VLOOKUP($G17,spisak!$C$11:$F$30,3,FALSE))</f>
        <v>0</v>
      </c>
      <c r="N17">
        <f>IF($A17=0,0,+VLOOKUP($G17,spisak!$C$11:$F$30,4,FALSE))</f>
        <v>0</v>
      </c>
      <c r="O17" s="141">
        <f t="shared" ref="O17" si="9">+IF(A17=0,0,"nakon 2018")</f>
        <v>0</v>
      </c>
      <c r="P17" s="123">
        <f>IF(C17=0,0,+VLOOKUP($A17,'по изворима и контима'!$A$12:R$499,COLUMN('по изворима и контима'!P:P),FALSE))</f>
        <v>0</v>
      </c>
    </row>
    <row r="18" spans="1:16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22">
        <f>IF(A18=0,0,+spisak!#REF!)</f>
        <v>0</v>
      </c>
      <c r="F18" s="122">
        <f>+IF(A18=0,0,VLOOKUP(prenos!G18,spisak!C$11:O$498,12,FALSE))</f>
        <v>0</v>
      </c>
      <c r="G18">
        <f>IF(A18=0,0,+VLOOKUP($A18,'по изворима и контима'!$A$12:D$499,4,FALSE))</f>
        <v>0</v>
      </c>
      <c r="H18">
        <f>IF(A18=0,0,+VLOOKUP($A18,'по изворима и контима'!$A$12:G$499,5,FALSE))</f>
        <v>0</v>
      </c>
      <c r="I18">
        <f>IF(A18=0,0,+VLOOKUP($A18,'по изворима и контима'!$A$12:H$499,6,FALSE))</f>
        <v>0</v>
      </c>
      <c r="J18">
        <f>IF(A18=0,0,+VLOOKUP($A18,'по изворима и контима'!$A$12:H$499,7,FALSE))</f>
        <v>0</v>
      </c>
      <c r="K18">
        <f>IF(A18=0,0,+VLOOKUP($A18,'по изворима и контима'!$A$12:I$499,8,FALSE))</f>
        <v>0</v>
      </c>
      <c r="L18">
        <f>IF(B18=0,0,+VLOOKUP($A18,'по изворима и контима'!$A$12:J$499,9,FALSE))</f>
        <v>0</v>
      </c>
      <c r="M18">
        <f>IF($A18=0,0,+VLOOKUP($G18,spisak!$C$11:$F$30,3,FALSE))</f>
        <v>0</v>
      </c>
      <c r="N18">
        <f>IF($A18=0,0,+VLOOKUP($G18,spisak!$C$11:$F$30,4,FALSE))</f>
        <v>0</v>
      </c>
      <c r="O18" s="141">
        <f t="shared" ref="O18" si="10">+IF(A18=0,0,"do 2014")</f>
        <v>0</v>
      </c>
      <c r="P18" s="123">
        <f>IF(A18=0,0,+VLOOKUP($A18,'по изворима и контима'!$A$12:L$499,COLUMN('по изворима и контима'!J:J),FALSE))</f>
        <v>0</v>
      </c>
    </row>
    <row r="19" spans="1:16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22">
        <f>IF(A19=0,0,+spisak!#REF!)</f>
        <v>0</v>
      </c>
      <c r="F19" s="122">
        <f>+IF(A19=0,0,VLOOKUP(prenos!G19,spisak!C$11:O$498,12,FALSE))</f>
        <v>0</v>
      </c>
      <c r="G19">
        <f>IF(A19=0,0,+VLOOKUP($A19,'по изворима и контима'!$A$12:D$499,4,FALSE))</f>
        <v>0</v>
      </c>
      <c r="H19">
        <f>IF(A19=0,0,+VLOOKUP($A19,'по изворима и контима'!$A$12:G$499,5,FALSE))</f>
        <v>0</v>
      </c>
      <c r="I19">
        <f>IF(A19=0,0,+VLOOKUP($A19,'по изворима и контима'!$A$12:H$499,6,FALSE))</f>
        <v>0</v>
      </c>
      <c r="J19">
        <f>IF(A19=0,0,+VLOOKUP($A19,'по изворима и контима'!$A$12:H$499,7,FALSE))</f>
        <v>0</v>
      </c>
      <c r="K19">
        <f>IF(A19=0,0,+VLOOKUP($A19,'по изворима и контима'!$A$12:I$499,8,FALSE))</f>
        <v>0</v>
      </c>
      <c r="L19">
        <f>IF(B19=0,0,+VLOOKUP($A19,'по изворима и контима'!$A$12:J$499,9,FALSE))</f>
        <v>0</v>
      </c>
      <c r="M19">
        <f>IF($A19=0,0,+VLOOKUP($G19,spisak!$C$11:$F$30,3,FALSE))</f>
        <v>0</v>
      </c>
      <c r="N19">
        <f>IF($A19=0,0,+VLOOKUP($G19,spisak!$C$11:$F$30,4,FALSE))</f>
        <v>0</v>
      </c>
      <c r="O19" s="141">
        <f t="shared" ref="O19" si="11">+IF(A19=0,0,"2015-plan")</f>
        <v>0</v>
      </c>
      <c r="P19" s="123">
        <f>IF(A19=0,0,+VLOOKUP($A19,'по изворима и контима'!$A$12:R$499,COLUMN('по изворима и контима'!K:K),FALSE))</f>
        <v>0</v>
      </c>
    </row>
    <row r="20" spans="1:16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22">
        <f>IF(A20=0,0,+spisak!#REF!)</f>
        <v>0</v>
      </c>
      <c r="F20" s="122">
        <f>+IF(A20=0,0,VLOOKUP(prenos!G20,spisak!C$11:O$498,12,FALSE))</f>
        <v>0</v>
      </c>
      <c r="G20">
        <f>IF(A20=0,0,+VLOOKUP($A20,'по изворима и контима'!$A$12:D$499,4,FALSE))</f>
        <v>0</v>
      </c>
      <c r="H20">
        <f>IF(A20=0,0,+VLOOKUP($A20,'по изворима и контима'!$A$12:G$499,5,FALSE))</f>
        <v>0</v>
      </c>
      <c r="I20">
        <f>IF(A20=0,0,+VLOOKUP($A20,'по изворима и контима'!$A$12:H$499,6,FALSE))</f>
        <v>0</v>
      </c>
      <c r="J20">
        <f>IF(A20=0,0,+VLOOKUP($A20,'по изворима и контима'!$A$12:H$499,7,FALSE))</f>
        <v>0</v>
      </c>
      <c r="K20">
        <f>IF(A20=0,0,+VLOOKUP($A20,'по изворима и контима'!$A$12:I$499,8,FALSE))</f>
        <v>0</v>
      </c>
      <c r="L20">
        <f>IF(B20=0,0,+VLOOKUP($A20,'по изворима и контима'!$A$12:J$499,9,FALSE))</f>
        <v>0</v>
      </c>
      <c r="M20">
        <f>IF($A20=0,0,+VLOOKUP($G20,spisak!$C$11:$F$30,3,FALSE))</f>
        <v>0</v>
      </c>
      <c r="N20">
        <f>IF($A20=0,0,+VLOOKUP($G20,spisak!$C$11:$F$30,4,FALSE))</f>
        <v>0</v>
      </c>
      <c r="O20" s="141">
        <f t="shared" ref="O20" si="12">+IF(A20=0,0,"2015-procena")</f>
        <v>0</v>
      </c>
      <c r="P20" s="123">
        <f>IF(A20=0,0,+VLOOKUP($A20,'по изворима и контима'!$A$12:R$499,COLUMN('по изворима и контима'!L:L),FALSE))</f>
        <v>0</v>
      </c>
    </row>
    <row r="21" spans="1:16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22">
        <f>IF(A21=0,0,+spisak!#REF!)</f>
        <v>0</v>
      </c>
      <c r="F21" s="122">
        <f>+IF(A21=0,0,VLOOKUP(prenos!G21,spisak!C$11:O$498,12,FALSE))</f>
        <v>0</v>
      </c>
      <c r="G21">
        <f>IF(A21=0,0,+VLOOKUP($A21,'по изворима и контима'!$A$12:D$499,4,FALSE))</f>
        <v>0</v>
      </c>
      <c r="H21">
        <f>IF(A21=0,0,+VLOOKUP($A21,'по изворима и контима'!$A$12:G$499,5,FALSE))</f>
        <v>0</v>
      </c>
      <c r="I21">
        <f>IF(A21=0,0,+VLOOKUP($A21,'по изворима и контима'!$A$12:H$499,6,FALSE))</f>
        <v>0</v>
      </c>
      <c r="J21">
        <f>IF(A21=0,0,+VLOOKUP($A21,'по изворима и контима'!$A$12:H$499,7,FALSE))</f>
        <v>0</v>
      </c>
      <c r="K21">
        <f>IF(A21=0,0,+VLOOKUP($A21,'по изворима и контима'!$A$12:I$499,8,FALSE))</f>
        <v>0</v>
      </c>
      <c r="L21">
        <f>IF(B21=0,0,+VLOOKUP($A21,'по изворима и контима'!$A$12:J$499,9,FALSE))</f>
        <v>0</v>
      </c>
      <c r="M21">
        <f>IF($A21=0,0,+VLOOKUP($G21,spisak!$C$11:$F$30,3,FALSE))</f>
        <v>0</v>
      </c>
      <c r="N21">
        <f>IF($A21=0,0,+VLOOKUP($G21,spisak!$C$11:$F$30,4,FALSE))</f>
        <v>0</v>
      </c>
      <c r="O21" s="141">
        <f t="shared" ref="O21" si="13">+IF(A21=0,0,"2016")</f>
        <v>0</v>
      </c>
      <c r="P21" s="123">
        <f>IF(A21=0,0,+VLOOKUP($A21,'по изворима и контима'!$A$12:R$499,COLUMN('по изворима и контима'!M:M),FALSE))</f>
        <v>0</v>
      </c>
    </row>
    <row r="22" spans="1:16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22">
        <f>IF(A22=0,0,+spisak!#REF!)</f>
        <v>0</v>
      </c>
      <c r="F22" s="122">
        <f>+IF(A22=0,0,VLOOKUP(prenos!G22,spisak!C$11:O$498,12,FALSE))</f>
        <v>0</v>
      </c>
      <c r="G22">
        <f>IF(A22=0,0,+VLOOKUP($A22,'по изворима и контима'!$A$12:D$499,4,FALSE))</f>
        <v>0</v>
      </c>
      <c r="H22">
        <f>IF(A22=0,0,+VLOOKUP($A22,'по изворима и контима'!$A$12:G$499,5,FALSE))</f>
        <v>0</v>
      </c>
      <c r="I22">
        <f>IF(A22=0,0,+VLOOKUP($A22,'по изворима и контима'!$A$12:H$499,6,FALSE))</f>
        <v>0</v>
      </c>
      <c r="J22">
        <f>IF(A22=0,0,+VLOOKUP($A22,'по изворима и контима'!$A$12:H$499,7,FALSE))</f>
        <v>0</v>
      </c>
      <c r="K22">
        <f>IF(A22=0,0,+VLOOKUP($A22,'по изворима и контима'!$A$12:I$499,8,FALSE))</f>
        <v>0</v>
      </c>
      <c r="L22">
        <f>IF(B22=0,0,+VLOOKUP($A22,'по изворима и контима'!$A$12:J$499,9,FALSE))</f>
        <v>0</v>
      </c>
      <c r="M22">
        <f>IF($A22=0,0,+VLOOKUP($G22,spisak!$C$11:$F$30,3,FALSE))</f>
        <v>0</v>
      </c>
      <c r="N22">
        <f>IF($A22=0,0,+VLOOKUP($G22,spisak!$C$11:$F$30,4,FALSE))</f>
        <v>0</v>
      </c>
      <c r="O22" s="141">
        <f t="shared" ref="O22" si="14">+IF(A22=0,0,"2017")</f>
        <v>0</v>
      </c>
      <c r="P22" s="123">
        <f>IF(C22=0,0,+VLOOKUP($A22,'по изворима и контима'!$A$12:R$499,COLUMN('по изворима и контима'!N:N),FALSE))</f>
        <v>0</v>
      </c>
    </row>
    <row r="23" spans="1:16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22">
        <f>IF(A23=0,0,+spisak!#REF!)</f>
        <v>0</v>
      </c>
      <c r="F23" s="122">
        <f>+IF(A23=0,0,VLOOKUP(prenos!G23,spisak!C$11:O$498,12,FALSE))</f>
        <v>0</v>
      </c>
      <c r="G23">
        <f>IF(A23=0,0,+VLOOKUP($A23,'по изворима и контима'!$A$12:D$499,4,FALSE))</f>
        <v>0</v>
      </c>
      <c r="H23">
        <f>IF(A23=0,0,+VLOOKUP($A23,'по изворима и контима'!$A$12:G$499,5,FALSE))</f>
        <v>0</v>
      </c>
      <c r="I23">
        <f>IF(A23=0,0,+VLOOKUP($A23,'по изворима и контима'!$A$12:H$499,6,FALSE))</f>
        <v>0</v>
      </c>
      <c r="J23">
        <f>IF(A23=0,0,+VLOOKUP($A23,'по изворима и контима'!$A$12:H$499,7,FALSE))</f>
        <v>0</v>
      </c>
      <c r="K23">
        <f>IF(A23=0,0,+VLOOKUP($A23,'по изворима и контима'!$A$12:I$499,8,FALSE))</f>
        <v>0</v>
      </c>
      <c r="L23">
        <f>IF(B23=0,0,+VLOOKUP($A23,'по изворима и контима'!$A$12:J$499,9,FALSE))</f>
        <v>0</v>
      </c>
      <c r="M23">
        <f>IF($A23=0,0,+VLOOKUP($G23,spisak!$C$11:$F$30,3,FALSE))</f>
        <v>0</v>
      </c>
      <c r="N23">
        <f>IF($A23=0,0,+VLOOKUP($G23,spisak!$C$11:$F$30,4,FALSE))</f>
        <v>0</v>
      </c>
      <c r="O23" s="141">
        <f t="shared" ref="O23" si="15">+IF(A23=0,0,"2018")</f>
        <v>0</v>
      </c>
      <c r="P23" s="123">
        <f>IF(C23=0,0,+VLOOKUP($A23,'по изворима и контима'!$A$12:R$499,COLUMN('по изворима и контима'!O:O),FALSE))</f>
        <v>0</v>
      </c>
    </row>
    <row r="24" spans="1:16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22">
        <f>IF(A24=0,0,+spisak!#REF!)</f>
        <v>0</v>
      </c>
      <c r="F24" s="122">
        <f>+IF(A24=0,0,VLOOKUP(prenos!G24,spisak!C$11:O$498,12,FALSE))</f>
        <v>0</v>
      </c>
      <c r="G24">
        <f>IF(A24=0,0,+VLOOKUP($A24,'по изворима и контима'!$A$12:D$499,4,FALSE))</f>
        <v>0</v>
      </c>
      <c r="H24">
        <f>IF(A24=0,0,+VLOOKUP($A24,'по изворима и контима'!$A$12:G$499,5,FALSE))</f>
        <v>0</v>
      </c>
      <c r="I24">
        <f>IF(A24=0,0,+VLOOKUP($A24,'по изворима и контима'!$A$12:H$499,6,FALSE))</f>
        <v>0</v>
      </c>
      <c r="J24">
        <f>IF(A24=0,0,+VLOOKUP($A24,'по изворима и контима'!$A$12:H$499,7,FALSE))</f>
        <v>0</v>
      </c>
      <c r="K24">
        <f>IF(A24=0,0,+VLOOKUP($A24,'по изворима и контима'!$A$12:I$499,8,FALSE))</f>
        <v>0</v>
      </c>
      <c r="L24">
        <f>IF(B24=0,0,+VLOOKUP($A24,'по изворима и контима'!$A$12:J$499,9,FALSE))</f>
        <v>0</v>
      </c>
      <c r="M24">
        <f>IF($A24=0,0,+VLOOKUP($G24,spisak!$C$11:$F$30,3,FALSE))</f>
        <v>0</v>
      </c>
      <c r="N24">
        <f>IF($A24=0,0,+VLOOKUP($G24,spisak!$C$11:$F$30,4,FALSE))</f>
        <v>0</v>
      </c>
      <c r="O24" s="141">
        <f t="shared" ref="O24" si="16">+IF(A24=0,0,"nakon 2018")</f>
        <v>0</v>
      </c>
      <c r="P24" s="123">
        <f>IF(C24=0,0,+VLOOKUP($A24,'по изворима и контима'!$A$12:R$499,COLUMN('по изворима и контима'!P:P),FALSE))</f>
        <v>0</v>
      </c>
    </row>
    <row r="25" spans="1:16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22">
        <f>IF(A25=0,0,+spisak!#REF!)</f>
        <v>0</v>
      </c>
      <c r="F25" s="122">
        <f>+IF(A25=0,0,VLOOKUP(prenos!G25,spisak!C$11:O$498,12,FALSE))</f>
        <v>0</v>
      </c>
      <c r="G25">
        <f>IF(A25=0,0,+VLOOKUP($A25,'по изворима и контима'!$A$12:D$499,4,FALSE))</f>
        <v>0</v>
      </c>
      <c r="H25">
        <f>IF(A25=0,0,+VLOOKUP($A25,'по изворима и контима'!$A$12:G$499,5,FALSE))</f>
        <v>0</v>
      </c>
      <c r="I25">
        <f>IF(A25=0,0,+VLOOKUP($A25,'по изворима и контима'!$A$12:H$499,6,FALSE))</f>
        <v>0</v>
      </c>
      <c r="J25">
        <f>IF(A25=0,0,+VLOOKUP($A25,'по изворима и контима'!$A$12:H$499,7,FALSE))</f>
        <v>0</v>
      </c>
      <c r="K25">
        <f>IF(A25=0,0,+VLOOKUP($A25,'по изворима и контима'!$A$12:I$499,8,FALSE))</f>
        <v>0</v>
      </c>
      <c r="L25">
        <f>IF(B25=0,0,+VLOOKUP($A25,'по изворима и контима'!$A$12:J$499,9,FALSE))</f>
        <v>0</v>
      </c>
      <c r="M25">
        <f>IF($A25=0,0,+VLOOKUP($G25,spisak!$C$11:$F$30,3,FALSE))</f>
        <v>0</v>
      </c>
      <c r="N25">
        <f>IF($A25=0,0,+VLOOKUP($G25,spisak!$C$11:$F$30,4,FALSE))</f>
        <v>0</v>
      </c>
      <c r="O25" s="141">
        <f t="shared" ref="O25" si="17">+IF(A25=0,0,"do 2014")</f>
        <v>0</v>
      </c>
      <c r="P25" s="123">
        <f>IF(A25=0,0,+VLOOKUP($A25,'по изворима и контима'!$A$12:L$499,COLUMN('по изворима и контима'!J:J),FALSE))</f>
        <v>0</v>
      </c>
    </row>
    <row r="26" spans="1:16">
      <c r="A26">
        <f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22">
        <f>IF(A26=0,0,+spisak!#REF!)</f>
        <v>0</v>
      </c>
      <c r="F26" s="122">
        <f>+IF(A26=0,0,VLOOKUP(prenos!G26,spisak!C$11:O$498,12,FALSE))</f>
        <v>0</v>
      </c>
      <c r="G26">
        <f>IF(A26=0,0,+VLOOKUP($A26,'по изворима и контима'!$A$12:D$499,4,FALSE))</f>
        <v>0</v>
      </c>
      <c r="H26">
        <f>IF(A26=0,0,+VLOOKUP($A26,'по изворима и контима'!$A$12:G$499,5,FALSE))</f>
        <v>0</v>
      </c>
      <c r="I26">
        <f>IF(A26=0,0,+VLOOKUP($A26,'по изворима и контима'!$A$12:H$499,6,FALSE))</f>
        <v>0</v>
      </c>
      <c r="J26">
        <f>IF(A26=0,0,+VLOOKUP($A26,'по изворима и контима'!$A$12:H$499,7,FALSE))</f>
        <v>0</v>
      </c>
      <c r="K26">
        <f>IF(A26=0,0,+VLOOKUP($A26,'по изворима и контима'!$A$12:I$499,8,FALSE))</f>
        <v>0</v>
      </c>
      <c r="L26">
        <f>IF(B26=0,0,+VLOOKUP($A26,'по изворима и контима'!$A$12:J$499,9,FALSE))</f>
        <v>0</v>
      </c>
      <c r="M26">
        <f>IF($A26=0,0,+VLOOKUP($G26,spisak!$C$11:$F$30,3,FALSE))</f>
        <v>0</v>
      </c>
      <c r="N26">
        <f>IF($A26=0,0,+VLOOKUP($G26,spisak!$C$11:$F$30,4,FALSE))</f>
        <v>0</v>
      </c>
      <c r="O26" s="141">
        <f t="shared" ref="O26" si="18">+IF(A26=0,0,"2015-plan")</f>
        <v>0</v>
      </c>
      <c r="P26" s="123">
        <f>IF(A26=0,0,+VLOOKUP($A26,'по изворима и контима'!$A$12:R$499,COLUMN('по изворима и контима'!K:K),FALSE))</f>
        <v>0</v>
      </c>
    </row>
    <row r="27" spans="1:16">
      <c r="A27">
        <f t="shared" ref="A27:A31" si="19">+A26</f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22">
        <f>IF(A27=0,0,+spisak!#REF!)</f>
        <v>0</v>
      </c>
      <c r="F27" s="122">
        <f>+IF(A27=0,0,VLOOKUP(prenos!G27,spisak!C$11:O$498,12,FALSE))</f>
        <v>0</v>
      </c>
      <c r="G27">
        <f>IF(A27=0,0,+VLOOKUP($A27,'по изворима и контима'!$A$12:D$499,4,FALSE))</f>
        <v>0</v>
      </c>
      <c r="H27">
        <f>IF(A27=0,0,+VLOOKUP($A27,'по изворима и контима'!$A$12:G$499,5,FALSE))</f>
        <v>0</v>
      </c>
      <c r="I27">
        <f>IF(A27=0,0,+VLOOKUP($A27,'по изворима и контима'!$A$12:H$499,6,FALSE))</f>
        <v>0</v>
      </c>
      <c r="J27">
        <f>IF(A27=0,0,+VLOOKUP($A27,'по изворима и контима'!$A$12:H$499,7,FALSE))</f>
        <v>0</v>
      </c>
      <c r="K27">
        <f>IF(A27=0,0,+VLOOKUP($A27,'по изворима и контима'!$A$12:I$499,8,FALSE))</f>
        <v>0</v>
      </c>
      <c r="L27">
        <f>IF(B27=0,0,+VLOOKUP($A27,'по изворима и контима'!$A$12:J$499,9,FALSE))</f>
        <v>0</v>
      </c>
      <c r="M27">
        <f>IF($A27=0,0,+VLOOKUP($G27,spisak!$C$11:$F$30,3,FALSE))</f>
        <v>0</v>
      </c>
      <c r="N27">
        <f>IF($A27=0,0,+VLOOKUP($G27,spisak!$C$11:$F$30,4,FALSE))</f>
        <v>0</v>
      </c>
      <c r="O27" s="141">
        <f t="shared" ref="O27" si="20">+IF(A27=0,0,"2015-procena")</f>
        <v>0</v>
      </c>
      <c r="P27" s="123">
        <f>IF(A27=0,0,+VLOOKUP($A27,'по изворима и контима'!$A$12:R$499,COLUMN('по изворима и контима'!L:L),FALSE))</f>
        <v>0</v>
      </c>
    </row>
    <row r="28" spans="1:16">
      <c r="A28">
        <f t="shared" si="19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22">
        <f>IF(A28=0,0,+spisak!#REF!)</f>
        <v>0</v>
      </c>
      <c r="F28" s="122">
        <f>+IF(A28=0,0,VLOOKUP(prenos!G28,spisak!C$11:O$498,12,FALSE))</f>
        <v>0</v>
      </c>
      <c r="G28">
        <f>IF(A28=0,0,+VLOOKUP($A28,'по изворима и контима'!$A$12:D$499,4,FALSE))</f>
        <v>0</v>
      </c>
      <c r="H28">
        <f>IF(A28=0,0,+VLOOKUP($A28,'по изворима и контима'!$A$12:G$499,5,FALSE))</f>
        <v>0</v>
      </c>
      <c r="I28">
        <f>IF(A28=0,0,+VLOOKUP($A28,'по изворима и контима'!$A$12:H$499,6,FALSE))</f>
        <v>0</v>
      </c>
      <c r="J28">
        <f>IF(A28=0,0,+VLOOKUP($A28,'по изворима и контима'!$A$12:H$499,7,FALSE))</f>
        <v>0</v>
      </c>
      <c r="K28">
        <f>IF(A28=0,0,+VLOOKUP($A28,'по изворима и контима'!$A$12:I$499,8,FALSE))</f>
        <v>0</v>
      </c>
      <c r="L28">
        <f>IF(B28=0,0,+VLOOKUP($A28,'по изворима и контима'!$A$12:J$499,9,FALSE))</f>
        <v>0</v>
      </c>
      <c r="M28">
        <f>IF($A28=0,0,+VLOOKUP($G28,spisak!$C$11:$F$30,3,FALSE))</f>
        <v>0</v>
      </c>
      <c r="N28">
        <f>IF($A28=0,0,+VLOOKUP($G28,spisak!$C$11:$F$30,4,FALSE))</f>
        <v>0</v>
      </c>
      <c r="O28" s="141">
        <f t="shared" ref="O28" si="21">+IF(A28=0,0,"2016")</f>
        <v>0</v>
      </c>
      <c r="P28" s="123">
        <f>IF(A28=0,0,+VLOOKUP($A28,'по изворима и контима'!$A$12:R$499,COLUMN('по изворима и контима'!M:M),FALSE))</f>
        <v>0</v>
      </c>
    </row>
    <row r="29" spans="1:16">
      <c r="A29">
        <f t="shared" si="19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22">
        <f>IF(A29=0,0,+spisak!#REF!)</f>
        <v>0</v>
      </c>
      <c r="F29" s="122">
        <f>+IF(A29=0,0,VLOOKUP(prenos!G29,spisak!C$11:O$498,12,FALSE))</f>
        <v>0</v>
      </c>
      <c r="G29">
        <f>IF(A29=0,0,+VLOOKUP($A29,'по изворима и контима'!$A$12:D$499,4,FALSE))</f>
        <v>0</v>
      </c>
      <c r="H29">
        <f>IF(A29=0,0,+VLOOKUP($A29,'по изворима и контима'!$A$12:G$499,5,FALSE))</f>
        <v>0</v>
      </c>
      <c r="I29">
        <f>IF(A29=0,0,+VLOOKUP($A29,'по изворима и контима'!$A$12:H$499,6,FALSE))</f>
        <v>0</v>
      </c>
      <c r="J29">
        <f>IF(A29=0,0,+VLOOKUP($A29,'по изворима и контима'!$A$12:H$499,7,FALSE))</f>
        <v>0</v>
      </c>
      <c r="K29">
        <f>IF(A29=0,0,+VLOOKUP($A29,'по изворима и контима'!$A$12:I$499,8,FALSE))</f>
        <v>0</v>
      </c>
      <c r="L29">
        <f>IF(B29=0,0,+VLOOKUP($A29,'по изворима и контима'!$A$12:J$499,9,FALSE))</f>
        <v>0</v>
      </c>
      <c r="M29">
        <f>IF($A29=0,0,+VLOOKUP($G29,spisak!$C$11:$F$30,3,FALSE))</f>
        <v>0</v>
      </c>
      <c r="N29">
        <f>IF($A29=0,0,+VLOOKUP($G29,spisak!$C$11:$F$30,4,FALSE))</f>
        <v>0</v>
      </c>
      <c r="O29" s="141">
        <f t="shared" ref="O29" si="22">+IF(A29=0,0,"2017")</f>
        <v>0</v>
      </c>
      <c r="P29" s="123">
        <f>IF(C29=0,0,+VLOOKUP($A29,'по изворима и контима'!$A$12:R$499,COLUMN('по изворима и контима'!N:N),FALSE))</f>
        <v>0</v>
      </c>
    </row>
    <row r="30" spans="1:16">
      <c r="A30">
        <f t="shared" si="19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22">
        <f>IF(A30=0,0,+spisak!#REF!)</f>
        <v>0</v>
      </c>
      <c r="F30" s="122">
        <f>+IF(A30=0,0,VLOOKUP(prenos!G30,spisak!C$11:O$498,12,FALSE))</f>
        <v>0</v>
      </c>
      <c r="G30">
        <f>IF(A30=0,0,+VLOOKUP($A30,'по изворима и контима'!$A$12:D$499,4,FALSE))</f>
        <v>0</v>
      </c>
      <c r="H30">
        <f>IF(A30=0,0,+VLOOKUP($A30,'по изворима и контима'!$A$12:G$499,5,FALSE))</f>
        <v>0</v>
      </c>
      <c r="I30">
        <f>IF(A30=0,0,+VLOOKUP($A30,'по изворима и контима'!$A$12:H$499,6,FALSE))</f>
        <v>0</v>
      </c>
      <c r="J30">
        <f>IF(A30=0,0,+VLOOKUP($A30,'по изворима и контима'!$A$12:H$499,7,FALSE))</f>
        <v>0</v>
      </c>
      <c r="K30">
        <f>IF(A30=0,0,+VLOOKUP($A30,'по изворима и контима'!$A$12:I$499,8,FALSE))</f>
        <v>0</v>
      </c>
      <c r="L30">
        <f>IF(B30=0,0,+VLOOKUP($A30,'по изворима и контима'!$A$12:J$499,9,FALSE))</f>
        <v>0</v>
      </c>
      <c r="M30">
        <f>IF($A30=0,0,+VLOOKUP($G30,spisak!$C$11:$F$30,3,FALSE))</f>
        <v>0</v>
      </c>
      <c r="N30">
        <f>IF($A30=0,0,+VLOOKUP($G30,spisak!$C$11:$F$30,4,FALSE))</f>
        <v>0</v>
      </c>
      <c r="O30" s="141">
        <f t="shared" ref="O30" si="23">+IF(A30=0,0,"2018")</f>
        <v>0</v>
      </c>
      <c r="P30" s="123">
        <f>IF(C30=0,0,+VLOOKUP($A30,'по изворима и контима'!$A$12:R$499,COLUMN('по изворима и контима'!O:O),FALSE))</f>
        <v>0</v>
      </c>
    </row>
    <row r="31" spans="1:16">
      <c r="A31">
        <f t="shared" si="19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22">
        <f>IF(A31=0,0,+spisak!#REF!)</f>
        <v>0</v>
      </c>
      <c r="F31" s="122">
        <f>+IF(A31=0,0,VLOOKUP(prenos!G31,spisak!C$11:O$498,12,FALSE))</f>
        <v>0</v>
      </c>
      <c r="G31">
        <f>IF(A31=0,0,+VLOOKUP($A31,'по изворима и контима'!$A$12:D$499,4,FALSE))</f>
        <v>0</v>
      </c>
      <c r="H31">
        <f>IF(A31=0,0,+VLOOKUP($A31,'по изворима и контима'!$A$12:G$499,5,FALSE))</f>
        <v>0</v>
      </c>
      <c r="I31">
        <f>IF(A31=0,0,+VLOOKUP($A31,'по изворима и контима'!$A$12:H$499,6,FALSE))</f>
        <v>0</v>
      </c>
      <c r="J31">
        <f>IF(A31=0,0,+VLOOKUP($A31,'по изворима и контима'!$A$12:H$499,7,FALSE))</f>
        <v>0</v>
      </c>
      <c r="K31">
        <f>IF(A31=0,0,+VLOOKUP($A31,'по изворима и контима'!$A$12:I$499,8,FALSE))</f>
        <v>0</v>
      </c>
      <c r="L31">
        <f>IF(B31=0,0,+VLOOKUP($A31,'по изворима и контима'!$A$12:J$499,9,FALSE))</f>
        <v>0</v>
      </c>
      <c r="M31">
        <f>IF($A31=0,0,+VLOOKUP($G31,spisak!$C$11:$F$30,3,FALSE))</f>
        <v>0</v>
      </c>
      <c r="N31">
        <f>IF($A31=0,0,+VLOOKUP($G31,spisak!$C$11:$F$30,4,FALSE))</f>
        <v>0</v>
      </c>
      <c r="O31" s="141">
        <f t="shared" ref="O31" si="24">+IF(A31=0,0,"nakon 2018")</f>
        <v>0</v>
      </c>
      <c r="P31" s="123">
        <f>IF(C31=0,0,+VLOOKUP($A31,'по изворима и контима'!$A$12:R$499,COLUMN('по изворима и контима'!P:P),FALSE))</f>
        <v>0</v>
      </c>
    </row>
    <row r="32" spans="1:16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22">
        <f>IF(A32=0,0,+spisak!#REF!)</f>
        <v>0</v>
      </c>
      <c r="F32" s="122">
        <f>+IF(A32=0,0,VLOOKUP(prenos!G32,spisak!C$11:O$498,12,FALSE))</f>
        <v>0</v>
      </c>
      <c r="G32">
        <f>IF(A32=0,0,+VLOOKUP($A32,'по изворима и контима'!$A$12:D$499,4,FALSE))</f>
        <v>0</v>
      </c>
      <c r="H32">
        <f>IF(A32=0,0,+VLOOKUP($A32,'по изворима и контима'!$A$12:G$499,5,FALSE))</f>
        <v>0</v>
      </c>
      <c r="I32">
        <f>IF(A32=0,0,+VLOOKUP($A32,'по изворима и контима'!$A$12:H$499,6,FALSE))</f>
        <v>0</v>
      </c>
      <c r="J32">
        <f>IF(A32=0,0,+VLOOKUP($A32,'по изворима и контима'!$A$12:H$499,7,FALSE))</f>
        <v>0</v>
      </c>
      <c r="K32">
        <f>IF(A32=0,0,+VLOOKUP($A32,'по изворима и контима'!$A$12:I$499,8,FALSE))</f>
        <v>0</v>
      </c>
      <c r="L32">
        <f>IF(B32=0,0,+VLOOKUP($A32,'по изворима и контима'!$A$12:J$499,9,FALSE))</f>
        <v>0</v>
      </c>
      <c r="M32">
        <f>IF($A32=0,0,+VLOOKUP($G32,spisak!$C$11:$F$30,3,FALSE))</f>
        <v>0</v>
      </c>
      <c r="N32">
        <f>IF($A32=0,0,+VLOOKUP($G32,spisak!$C$11:$F$30,4,FALSE))</f>
        <v>0</v>
      </c>
      <c r="O32" s="141">
        <f t="shared" ref="O32" si="26">+IF(A32=0,0,"do 2014")</f>
        <v>0</v>
      </c>
      <c r="P32" s="123">
        <f>IF(A32=0,0,+VLOOKUP($A32,'по изворима и контима'!$A$12:L$499,COLUMN('по изворима и контима'!J:J),FALSE))</f>
        <v>0</v>
      </c>
    </row>
    <row r="33" spans="1:16">
      <c r="A33">
        <f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22">
        <f>IF(A33=0,0,+spisak!#REF!)</f>
        <v>0</v>
      </c>
      <c r="F33" s="122">
        <f>+IF(A33=0,0,VLOOKUP(prenos!G33,spisak!C$11:O$498,12,FALSE))</f>
        <v>0</v>
      </c>
      <c r="G33">
        <f>IF(A33=0,0,+VLOOKUP($A33,'по изворима и контима'!$A$12:D$499,4,FALSE))</f>
        <v>0</v>
      </c>
      <c r="H33">
        <f>IF(A33=0,0,+VLOOKUP($A33,'по изворима и контима'!$A$12:G$499,5,FALSE))</f>
        <v>0</v>
      </c>
      <c r="I33">
        <f>IF(A33=0,0,+VLOOKUP($A33,'по изворима и контима'!$A$12:H$499,6,FALSE))</f>
        <v>0</v>
      </c>
      <c r="J33">
        <f>IF(A33=0,0,+VLOOKUP($A33,'по изворима и контима'!$A$12:H$499,7,FALSE))</f>
        <v>0</v>
      </c>
      <c r="K33">
        <f>IF(A33=0,0,+VLOOKUP($A33,'по изворима и контима'!$A$12:I$499,8,FALSE))</f>
        <v>0</v>
      </c>
      <c r="L33">
        <f>IF(B33=0,0,+VLOOKUP($A33,'по изворима и контима'!$A$12:J$499,9,FALSE))</f>
        <v>0</v>
      </c>
      <c r="M33">
        <f>IF($A33=0,0,+VLOOKUP($G33,spisak!$C$11:$F$30,3,FALSE))</f>
        <v>0</v>
      </c>
      <c r="N33">
        <f>IF($A33=0,0,+VLOOKUP($G33,spisak!$C$11:$F$30,4,FALSE))</f>
        <v>0</v>
      </c>
      <c r="O33" s="141">
        <f t="shared" ref="O33" si="27">+IF(A33=0,0,"2015-plan")</f>
        <v>0</v>
      </c>
      <c r="P33" s="123">
        <f>IF(A33=0,0,+VLOOKUP($A33,'по изворима и контима'!$A$12:R$499,COLUMN('по изворима и контима'!K:K),FALSE))</f>
        <v>0</v>
      </c>
    </row>
    <row r="34" spans="1:16">
      <c r="A34">
        <f t="shared" ref="A34:A38" si="28">+A33</f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22">
        <f>IF(A34=0,0,+spisak!#REF!)</f>
        <v>0</v>
      </c>
      <c r="F34" s="122">
        <f>+IF(A34=0,0,VLOOKUP(prenos!G34,spisak!C$11:O$498,12,FALSE))</f>
        <v>0</v>
      </c>
      <c r="G34">
        <f>IF(A34=0,0,+VLOOKUP($A34,'по изворима и контима'!$A$12:D$499,4,FALSE))</f>
        <v>0</v>
      </c>
      <c r="H34">
        <f>IF(A34=0,0,+VLOOKUP($A34,'по изворима и контима'!$A$12:G$499,5,FALSE))</f>
        <v>0</v>
      </c>
      <c r="I34">
        <f>IF(A34=0,0,+VLOOKUP($A34,'по изворима и контима'!$A$12:H$499,6,FALSE))</f>
        <v>0</v>
      </c>
      <c r="J34">
        <f>IF(A34=0,0,+VLOOKUP($A34,'по изворима и контима'!$A$12:H$499,7,FALSE))</f>
        <v>0</v>
      </c>
      <c r="K34">
        <f>IF(A34=0,0,+VLOOKUP($A34,'по изворима и контима'!$A$12:I$499,8,FALSE))</f>
        <v>0</v>
      </c>
      <c r="L34">
        <f>IF(B34=0,0,+VLOOKUP($A34,'по изворима и контима'!$A$12:J$499,9,FALSE))</f>
        <v>0</v>
      </c>
      <c r="M34">
        <f>IF($A34=0,0,+VLOOKUP($G34,spisak!$C$11:$F$30,3,FALSE))</f>
        <v>0</v>
      </c>
      <c r="N34">
        <f>IF($A34=0,0,+VLOOKUP($G34,spisak!$C$11:$F$30,4,FALSE))</f>
        <v>0</v>
      </c>
      <c r="O34" s="141">
        <f t="shared" ref="O34" si="29">+IF(A34=0,0,"2015-procena")</f>
        <v>0</v>
      </c>
      <c r="P34" s="123">
        <f>IF(A34=0,0,+VLOOKUP($A34,'по изворима и контима'!$A$12:R$499,COLUMN('по изворима и контима'!L:L),FALSE))</f>
        <v>0</v>
      </c>
    </row>
    <row r="35" spans="1:16">
      <c r="A35">
        <f t="shared" si="28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22">
        <f>IF(A35=0,0,+spisak!#REF!)</f>
        <v>0</v>
      </c>
      <c r="F35" s="122">
        <f>+IF(A35=0,0,VLOOKUP(prenos!G35,spisak!C$11:O$498,12,FALSE))</f>
        <v>0</v>
      </c>
      <c r="G35">
        <f>IF(A35=0,0,+VLOOKUP($A35,'по изворима и контима'!$A$12:D$499,4,FALSE))</f>
        <v>0</v>
      </c>
      <c r="H35">
        <f>IF(A35=0,0,+VLOOKUP($A35,'по изворима и контима'!$A$12:G$499,5,FALSE))</f>
        <v>0</v>
      </c>
      <c r="I35">
        <f>IF(A35=0,0,+VLOOKUP($A35,'по изворима и контима'!$A$12:H$499,6,FALSE))</f>
        <v>0</v>
      </c>
      <c r="J35">
        <f>IF(A35=0,0,+VLOOKUP($A35,'по изворима и контима'!$A$12:H$499,7,FALSE))</f>
        <v>0</v>
      </c>
      <c r="K35">
        <f>IF(A35=0,0,+VLOOKUP($A35,'по изворима и контима'!$A$12:I$499,8,FALSE))</f>
        <v>0</v>
      </c>
      <c r="L35">
        <f>IF(B35=0,0,+VLOOKUP($A35,'по изворима и контима'!$A$12:J$499,9,FALSE))</f>
        <v>0</v>
      </c>
      <c r="M35">
        <f>IF($A35=0,0,+VLOOKUP($G35,spisak!$C$11:$F$30,3,FALSE))</f>
        <v>0</v>
      </c>
      <c r="N35">
        <f>IF($A35=0,0,+VLOOKUP($G35,spisak!$C$11:$F$30,4,FALSE))</f>
        <v>0</v>
      </c>
      <c r="O35" s="141">
        <f t="shared" ref="O35" si="30">+IF(A35=0,0,"2016")</f>
        <v>0</v>
      </c>
      <c r="P35" s="123">
        <f>IF(A35=0,0,+VLOOKUP($A35,'по изворима и контима'!$A$12:R$499,COLUMN('по изворима и контима'!M:M),FALSE))</f>
        <v>0</v>
      </c>
    </row>
    <row r="36" spans="1:16">
      <c r="A36">
        <f t="shared" si="28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22">
        <f>IF(A36=0,0,+spisak!#REF!)</f>
        <v>0</v>
      </c>
      <c r="F36" s="122">
        <f>+IF(A36=0,0,VLOOKUP(prenos!G36,spisak!C$11:O$498,12,FALSE))</f>
        <v>0</v>
      </c>
      <c r="G36">
        <f>IF(A36=0,0,+VLOOKUP($A36,'по изворима и контима'!$A$12:D$499,4,FALSE))</f>
        <v>0</v>
      </c>
      <c r="H36">
        <f>IF(A36=0,0,+VLOOKUP($A36,'по изворима и контима'!$A$12:G$499,5,FALSE))</f>
        <v>0</v>
      </c>
      <c r="I36">
        <f>IF(A36=0,0,+VLOOKUP($A36,'по изворима и контима'!$A$12:H$499,6,FALSE))</f>
        <v>0</v>
      </c>
      <c r="J36">
        <f>IF(A36=0,0,+VLOOKUP($A36,'по изворима и контима'!$A$12:H$499,7,FALSE))</f>
        <v>0</v>
      </c>
      <c r="K36">
        <f>IF(A36=0,0,+VLOOKUP($A36,'по изворима и контима'!$A$12:I$499,8,FALSE))</f>
        <v>0</v>
      </c>
      <c r="L36">
        <f>IF(B36=0,0,+VLOOKUP($A36,'по изворима и контима'!$A$12:J$499,9,FALSE))</f>
        <v>0</v>
      </c>
      <c r="M36">
        <f>IF($A36=0,0,+VLOOKUP($G36,spisak!$C$11:$F$30,3,FALSE))</f>
        <v>0</v>
      </c>
      <c r="N36">
        <f>IF($A36=0,0,+VLOOKUP($G36,spisak!$C$11:$F$30,4,FALSE))</f>
        <v>0</v>
      </c>
      <c r="O36" s="141">
        <f t="shared" ref="O36" si="31">+IF(A36=0,0,"2017")</f>
        <v>0</v>
      </c>
      <c r="P36" s="123">
        <f>IF(C36=0,0,+VLOOKUP($A36,'по изворима и контима'!$A$12:R$499,COLUMN('по изворима и контима'!N:N),FALSE))</f>
        <v>0</v>
      </c>
    </row>
    <row r="37" spans="1:16">
      <c r="A37">
        <f t="shared" si="28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22">
        <f>IF(A37=0,0,+spisak!#REF!)</f>
        <v>0</v>
      </c>
      <c r="F37" s="122">
        <f>+IF(A37=0,0,VLOOKUP(prenos!G37,spisak!C$11:O$498,12,FALSE))</f>
        <v>0</v>
      </c>
      <c r="G37">
        <f>IF(A37=0,0,+VLOOKUP($A37,'по изворима и контима'!$A$12:D$499,4,FALSE))</f>
        <v>0</v>
      </c>
      <c r="H37">
        <f>IF(A37=0,0,+VLOOKUP($A37,'по изворима и контима'!$A$12:G$499,5,FALSE))</f>
        <v>0</v>
      </c>
      <c r="I37">
        <f>IF(A37=0,0,+VLOOKUP($A37,'по изворима и контима'!$A$12:H$499,6,FALSE))</f>
        <v>0</v>
      </c>
      <c r="J37">
        <f>IF(A37=0,0,+VLOOKUP($A37,'по изворима и контима'!$A$12:H$499,7,FALSE))</f>
        <v>0</v>
      </c>
      <c r="K37">
        <f>IF(A37=0,0,+VLOOKUP($A37,'по изворима и контима'!$A$12:I$499,8,FALSE))</f>
        <v>0</v>
      </c>
      <c r="L37">
        <f>IF(B37=0,0,+VLOOKUP($A37,'по изворима и контима'!$A$12:J$499,9,FALSE))</f>
        <v>0</v>
      </c>
      <c r="M37">
        <f>IF($A37=0,0,+VLOOKUP($G37,spisak!$C$11:$F$30,3,FALSE))</f>
        <v>0</v>
      </c>
      <c r="N37">
        <f>IF($A37=0,0,+VLOOKUP($G37,spisak!$C$11:$F$30,4,FALSE))</f>
        <v>0</v>
      </c>
      <c r="O37" s="141">
        <f t="shared" ref="O37" si="32">+IF(A37=0,0,"2018")</f>
        <v>0</v>
      </c>
      <c r="P37" s="123">
        <f>IF(C37=0,0,+VLOOKUP($A37,'по изворима и контима'!$A$12:R$499,COLUMN('по изворима и контима'!O:O),FALSE))</f>
        <v>0</v>
      </c>
    </row>
    <row r="38" spans="1:16">
      <c r="A38">
        <f t="shared" si="28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22">
        <f>IF(A38=0,0,+spisak!#REF!)</f>
        <v>0</v>
      </c>
      <c r="F38" s="122">
        <f>+IF(A38=0,0,VLOOKUP(prenos!G38,spisak!C$11:O$498,12,FALSE))</f>
        <v>0</v>
      </c>
      <c r="G38">
        <f>IF(A38=0,0,+VLOOKUP($A38,'по изворима и контима'!$A$12:D$499,4,FALSE))</f>
        <v>0</v>
      </c>
      <c r="H38">
        <f>IF(A38=0,0,+VLOOKUP($A38,'по изворима и контима'!$A$12:G$499,5,FALSE))</f>
        <v>0</v>
      </c>
      <c r="I38">
        <f>IF(A38=0,0,+VLOOKUP($A38,'по изворима и контима'!$A$12:H$499,6,FALSE))</f>
        <v>0</v>
      </c>
      <c r="J38">
        <f>IF(A38=0,0,+VLOOKUP($A38,'по изворима и контима'!$A$12:H$499,7,FALSE))</f>
        <v>0</v>
      </c>
      <c r="K38">
        <f>IF(A38=0,0,+VLOOKUP($A38,'по изворима и контима'!$A$12:I$499,8,FALSE))</f>
        <v>0</v>
      </c>
      <c r="L38">
        <f>IF(B38=0,0,+VLOOKUP($A38,'по изворима и контима'!$A$12:J$499,9,FALSE))</f>
        <v>0</v>
      </c>
      <c r="M38">
        <f>IF($A38=0,0,+VLOOKUP($G38,spisak!$C$11:$F$30,3,FALSE))</f>
        <v>0</v>
      </c>
      <c r="N38">
        <f>IF($A38=0,0,+VLOOKUP($G38,spisak!$C$11:$F$30,4,FALSE))</f>
        <v>0</v>
      </c>
      <c r="O38" s="141">
        <f t="shared" ref="O38" si="33">+IF(A38=0,0,"nakon 2018")</f>
        <v>0</v>
      </c>
      <c r="P38" s="123">
        <f>IF(C38=0,0,+VLOOKUP($A38,'по изворима и контима'!$A$12:R$499,COLUMN('по изворима и контима'!P:P),FALSE))</f>
        <v>0</v>
      </c>
    </row>
    <row r="39" spans="1:16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22">
        <f>IF(A39=0,0,+spisak!#REF!)</f>
        <v>0</v>
      </c>
      <c r="F39" s="122">
        <f>+IF(A39=0,0,VLOOKUP(prenos!G39,spisak!C$11:O$498,12,FALSE))</f>
        <v>0</v>
      </c>
      <c r="G39">
        <f>IF(A39=0,0,+VLOOKUP($A39,'по изворима и контима'!$A$12:D$499,4,FALSE))</f>
        <v>0</v>
      </c>
      <c r="H39">
        <f>IF(A39=0,0,+VLOOKUP($A39,'по изворима и контима'!$A$12:G$499,5,FALSE))</f>
        <v>0</v>
      </c>
      <c r="I39">
        <f>IF(A39=0,0,+VLOOKUP($A39,'по изворима и контима'!$A$12:H$499,6,FALSE))</f>
        <v>0</v>
      </c>
      <c r="J39">
        <f>IF(A39=0,0,+VLOOKUP($A39,'по изворима и контима'!$A$12:H$499,7,FALSE))</f>
        <v>0</v>
      </c>
      <c r="K39">
        <f>IF(A39=0,0,+VLOOKUP($A39,'по изворима и контима'!$A$12:I$499,8,FALSE))</f>
        <v>0</v>
      </c>
      <c r="L39">
        <f>IF(B39=0,0,+VLOOKUP($A39,'по изворима и контима'!$A$12:J$499,9,FALSE))</f>
        <v>0</v>
      </c>
      <c r="M39">
        <f>IF($A39=0,0,+VLOOKUP($G39,spisak!$C$11:$F$30,3,FALSE))</f>
        <v>0</v>
      </c>
      <c r="N39">
        <f>IF($A39=0,0,+VLOOKUP($G39,spisak!$C$11:$F$30,4,FALSE))</f>
        <v>0</v>
      </c>
      <c r="O39" s="141">
        <f t="shared" ref="O39" si="34">+IF(A39=0,0,"do 2014")</f>
        <v>0</v>
      </c>
      <c r="P39" s="123">
        <f>IF(A39=0,0,+VLOOKUP($A39,'по изворима и контима'!$A$12:L$499,COLUMN('по изворима и контима'!J:J),FALSE))</f>
        <v>0</v>
      </c>
    </row>
    <row r="40" spans="1:16">
      <c r="A40">
        <f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22">
        <f>IF(A40=0,0,+spisak!#REF!)</f>
        <v>0</v>
      </c>
      <c r="F40" s="122">
        <f>+IF(A40=0,0,VLOOKUP(prenos!G40,spisak!C$11:O$498,12,FALSE))</f>
        <v>0</v>
      </c>
      <c r="G40">
        <f>IF(A40=0,0,+VLOOKUP($A40,'по изворима и контима'!$A$12:D$499,4,FALSE))</f>
        <v>0</v>
      </c>
      <c r="H40">
        <f>IF(A40=0,0,+VLOOKUP($A40,'по изворима и контима'!$A$12:G$499,5,FALSE))</f>
        <v>0</v>
      </c>
      <c r="I40">
        <f>IF(A40=0,0,+VLOOKUP($A40,'по изворима и контима'!$A$12:H$499,6,FALSE))</f>
        <v>0</v>
      </c>
      <c r="J40">
        <f>IF(A40=0,0,+VLOOKUP($A40,'по изворима и контима'!$A$12:H$499,7,FALSE))</f>
        <v>0</v>
      </c>
      <c r="K40">
        <f>IF(A40=0,0,+VLOOKUP($A40,'по изворима и контима'!$A$12:I$499,8,FALSE))</f>
        <v>0</v>
      </c>
      <c r="L40">
        <f>IF(B40=0,0,+VLOOKUP($A40,'по изворима и контима'!$A$12:J$499,9,FALSE))</f>
        <v>0</v>
      </c>
      <c r="M40">
        <f>IF($A40=0,0,+VLOOKUP($G40,spisak!$C$11:$F$30,3,FALSE))</f>
        <v>0</v>
      </c>
      <c r="N40">
        <f>IF($A40=0,0,+VLOOKUP($G40,spisak!$C$11:$F$30,4,FALSE))</f>
        <v>0</v>
      </c>
      <c r="O40" s="141">
        <f t="shared" ref="O40" si="35">+IF(A40=0,0,"2015-plan")</f>
        <v>0</v>
      </c>
      <c r="P40" s="123">
        <f>IF(A40=0,0,+VLOOKUP($A40,'по изворима и контима'!$A$12:R$499,COLUMN('по изворима и контима'!K:K),FALSE))</f>
        <v>0</v>
      </c>
    </row>
    <row r="41" spans="1:16">
      <c r="A41">
        <f t="shared" ref="A41:A45" si="36">+A40</f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22">
        <f>IF(A41=0,0,+spisak!#REF!)</f>
        <v>0</v>
      </c>
      <c r="F41" s="122">
        <f>+IF(A41=0,0,VLOOKUP(prenos!G41,spisak!C$11:O$498,12,FALSE))</f>
        <v>0</v>
      </c>
      <c r="G41">
        <f>IF(A41=0,0,+VLOOKUP($A41,'по изворима и контима'!$A$12:D$499,4,FALSE))</f>
        <v>0</v>
      </c>
      <c r="H41">
        <f>IF(A41=0,0,+VLOOKUP($A41,'по изворима и контима'!$A$12:G$499,5,FALSE))</f>
        <v>0</v>
      </c>
      <c r="I41">
        <f>IF(A41=0,0,+VLOOKUP($A41,'по изворима и контима'!$A$12:H$499,6,FALSE))</f>
        <v>0</v>
      </c>
      <c r="J41">
        <f>IF(A41=0,0,+VLOOKUP($A41,'по изворима и контима'!$A$12:H$499,7,FALSE))</f>
        <v>0</v>
      </c>
      <c r="K41">
        <f>IF(A41=0,0,+VLOOKUP($A41,'по изворима и контима'!$A$12:I$499,8,FALSE))</f>
        <v>0</v>
      </c>
      <c r="L41">
        <f>IF(B41=0,0,+VLOOKUP($A41,'по изворима и контима'!$A$12:J$499,9,FALSE))</f>
        <v>0</v>
      </c>
      <c r="M41">
        <f>IF($A41=0,0,+VLOOKUP($G41,spisak!$C$11:$F$30,3,FALSE))</f>
        <v>0</v>
      </c>
      <c r="N41">
        <f>IF($A41=0,0,+VLOOKUP($G41,spisak!$C$11:$F$30,4,FALSE))</f>
        <v>0</v>
      </c>
      <c r="O41" s="141">
        <f t="shared" ref="O41" si="37">+IF(A41=0,0,"2015-procena")</f>
        <v>0</v>
      </c>
      <c r="P41" s="123">
        <f>IF(A41=0,0,+VLOOKUP($A41,'по изворима и контима'!$A$12:R$499,COLUMN('по изворима и контима'!L:L),FALSE))</f>
        <v>0</v>
      </c>
    </row>
    <row r="42" spans="1:16">
      <c r="A42">
        <f t="shared" si="36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22">
        <f>IF(A42=0,0,+spisak!#REF!)</f>
        <v>0</v>
      </c>
      <c r="F42" s="122">
        <f>+IF(A42=0,0,VLOOKUP(prenos!G42,spisak!C$11:O$498,12,FALSE))</f>
        <v>0</v>
      </c>
      <c r="G42">
        <f>IF(A42=0,0,+VLOOKUP($A42,'по изворима и контима'!$A$12:D$499,4,FALSE))</f>
        <v>0</v>
      </c>
      <c r="H42">
        <f>IF(A42=0,0,+VLOOKUP($A42,'по изворима и контима'!$A$12:G$499,5,FALSE))</f>
        <v>0</v>
      </c>
      <c r="I42">
        <f>IF(A42=0,0,+VLOOKUP($A42,'по изворима и контима'!$A$12:H$499,6,FALSE))</f>
        <v>0</v>
      </c>
      <c r="J42">
        <f>IF(A42=0,0,+VLOOKUP($A42,'по изворима и контима'!$A$12:H$499,7,FALSE))</f>
        <v>0</v>
      </c>
      <c r="K42">
        <f>IF(A42=0,0,+VLOOKUP($A42,'по изворима и контима'!$A$12:I$499,8,FALSE))</f>
        <v>0</v>
      </c>
      <c r="L42">
        <f>IF(B42=0,0,+VLOOKUP($A42,'по изворима и контима'!$A$12:J$499,9,FALSE))</f>
        <v>0</v>
      </c>
      <c r="M42">
        <f>IF($A42=0,0,+VLOOKUP($G42,spisak!$C$11:$F$30,3,FALSE))</f>
        <v>0</v>
      </c>
      <c r="N42">
        <f>IF($A42=0,0,+VLOOKUP($G42,spisak!$C$11:$F$30,4,FALSE))</f>
        <v>0</v>
      </c>
      <c r="O42" s="141">
        <f t="shared" ref="O42" si="38">+IF(A42=0,0,"2016")</f>
        <v>0</v>
      </c>
      <c r="P42" s="123">
        <f>IF(A42=0,0,+VLOOKUP($A42,'по изворима и контима'!$A$12:R$499,COLUMN('по изворима и контима'!M:M),FALSE))</f>
        <v>0</v>
      </c>
    </row>
    <row r="43" spans="1:16">
      <c r="A43">
        <f t="shared" si="36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22">
        <f>IF(A43=0,0,+spisak!#REF!)</f>
        <v>0</v>
      </c>
      <c r="F43" s="122">
        <f>+IF(A43=0,0,VLOOKUP(prenos!G43,spisak!C$11:O$498,12,FALSE))</f>
        <v>0</v>
      </c>
      <c r="G43">
        <f>IF(A43=0,0,+VLOOKUP($A43,'по изворима и контима'!$A$12:D$499,4,FALSE))</f>
        <v>0</v>
      </c>
      <c r="H43">
        <f>IF(A43=0,0,+VLOOKUP($A43,'по изворима и контима'!$A$12:G$499,5,FALSE))</f>
        <v>0</v>
      </c>
      <c r="I43">
        <f>IF(A43=0,0,+VLOOKUP($A43,'по изворима и контима'!$A$12:H$499,6,FALSE))</f>
        <v>0</v>
      </c>
      <c r="J43">
        <f>IF(A43=0,0,+VLOOKUP($A43,'по изворима и контима'!$A$12:H$499,7,FALSE))</f>
        <v>0</v>
      </c>
      <c r="K43">
        <f>IF(A43=0,0,+VLOOKUP($A43,'по изворима и контима'!$A$12:I$499,8,FALSE))</f>
        <v>0</v>
      </c>
      <c r="L43">
        <f>IF(B43=0,0,+VLOOKUP($A43,'по изворима и контима'!$A$12:J$499,9,FALSE))</f>
        <v>0</v>
      </c>
      <c r="M43">
        <f>IF($A43=0,0,+VLOOKUP($G43,spisak!$C$11:$F$30,3,FALSE))</f>
        <v>0</v>
      </c>
      <c r="N43">
        <f>IF($A43=0,0,+VLOOKUP($G43,spisak!$C$11:$F$30,4,FALSE))</f>
        <v>0</v>
      </c>
      <c r="O43" s="141">
        <f t="shared" ref="O43" si="39">+IF(A43=0,0,"2017")</f>
        <v>0</v>
      </c>
      <c r="P43" s="123">
        <f>IF(C43=0,0,+VLOOKUP($A43,'по изворима и контима'!$A$12:R$499,COLUMN('по изворима и контима'!N:N),FALSE))</f>
        <v>0</v>
      </c>
    </row>
    <row r="44" spans="1:16">
      <c r="A44">
        <f t="shared" si="36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22">
        <f>IF(A44=0,0,+spisak!#REF!)</f>
        <v>0</v>
      </c>
      <c r="F44" s="122">
        <f>+IF(A44=0,0,VLOOKUP(prenos!G44,spisak!C$11:O$498,12,FALSE))</f>
        <v>0</v>
      </c>
      <c r="G44">
        <f>IF(A44=0,0,+VLOOKUP($A44,'по изворима и контима'!$A$12:D$499,4,FALSE))</f>
        <v>0</v>
      </c>
      <c r="H44">
        <f>IF(A44=0,0,+VLOOKUP($A44,'по изворима и контима'!$A$12:G$499,5,FALSE))</f>
        <v>0</v>
      </c>
      <c r="I44">
        <f>IF(A44=0,0,+VLOOKUP($A44,'по изворима и контима'!$A$12:H$499,6,FALSE))</f>
        <v>0</v>
      </c>
      <c r="J44">
        <f>IF(A44=0,0,+VLOOKUP($A44,'по изворима и контима'!$A$12:H$499,7,FALSE))</f>
        <v>0</v>
      </c>
      <c r="K44">
        <f>IF(A44=0,0,+VLOOKUP($A44,'по изворима и контима'!$A$12:I$499,8,FALSE))</f>
        <v>0</v>
      </c>
      <c r="L44">
        <f>IF(B44=0,0,+VLOOKUP($A44,'по изворима и контима'!$A$12:J$499,9,FALSE))</f>
        <v>0</v>
      </c>
      <c r="M44">
        <f>IF($A44=0,0,+VLOOKUP($G44,spisak!$C$11:$F$30,3,FALSE))</f>
        <v>0</v>
      </c>
      <c r="N44">
        <f>IF($A44=0,0,+VLOOKUP($G44,spisak!$C$11:$F$30,4,FALSE))</f>
        <v>0</v>
      </c>
      <c r="O44" s="141">
        <f t="shared" ref="O44" si="40">+IF(A44=0,0,"2018")</f>
        <v>0</v>
      </c>
      <c r="P44" s="123">
        <f>IF(C44=0,0,+VLOOKUP($A44,'по изворима и контима'!$A$12:R$499,COLUMN('по изворима и контима'!O:O),FALSE))</f>
        <v>0</v>
      </c>
    </row>
    <row r="45" spans="1:16">
      <c r="A45">
        <f t="shared" si="36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22">
        <f>IF(A45=0,0,+spisak!#REF!)</f>
        <v>0</v>
      </c>
      <c r="F45" s="122">
        <f>+IF(A45=0,0,VLOOKUP(prenos!G45,spisak!C$11:O$498,12,FALSE))</f>
        <v>0</v>
      </c>
      <c r="G45">
        <f>IF(A45=0,0,+VLOOKUP($A45,'по изворима и контима'!$A$12:D$499,4,FALSE))</f>
        <v>0</v>
      </c>
      <c r="H45">
        <f>IF(A45=0,0,+VLOOKUP($A45,'по изворима и контима'!$A$12:G$499,5,FALSE))</f>
        <v>0</v>
      </c>
      <c r="I45">
        <f>IF(A45=0,0,+VLOOKUP($A45,'по изворима и контима'!$A$12:H$499,6,FALSE))</f>
        <v>0</v>
      </c>
      <c r="J45">
        <f>IF(A45=0,0,+VLOOKUP($A45,'по изворима и контима'!$A$12:H$499,7,FALSE))</f>
        <v>0</v>
      </c>
      <c r="K45">
        <f>IF(A45=0,0,+VLOOKUP($A45,'по изворима и контима'!$A$12:I$499,8,FALSE))</f>
        <v>0</v>
      </c>
      <c r="L45">
        <f>IF(B45=0,0,+VLOOKUP($A45,'по изворима и контима'!$A$12:J$499,9,FALSE))</f>
        <v>0</v>
      </c>
      <c r="M45">
        <f>IF($A45=0,0,+VLOOKUP($G45,spisak!$C$11:$F$30,3,FALSE))</f>
        <v>0</v>
      </c>
      <c r="N45">
        <f>IF($A45=0,0,+VLOOKUP($G45,spisak!$C$11:$F$30,4,FALSE))</f>
        <v>0</v>
      </c>
      <c r="O45" s="141">
        <f t="shared" ref="O45" si="41">+IF(A45=0,0,"nakon 2018")</f>
        <v>0</v>
      </c>
      <c r="P45" s="123">
        <f>IF(C45=0,0,+VLOOKUP($A45,'по изворима и контима'!$A$12:R$499,COLUMN('по изворима и контима'!P:P),FALSE))</f>
        <v>0</v>
      </c>
    </row>
    <row r="46" spans="1:16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22">
        <f>IF(A46=0,0,+spisak!#REF!)</f>
        <v>0</v>
      </c>
      <c r="F46" s="122">
        <f>+IF(A46=0,0,VLOOKUP(prenos!G46,spisak!C$11:O$498,12,FALSE))</f>
        <v>0</v>
      </c>
      <c r="G46">
        <f>IF(A46=0,0,+VLOOKUP($A46,'по изворима и контима'!$A$12:D$499,4,FALSE))</f>
        <v>0</v>
      </c>
      <c r="H46">
        <f>IF(A46=0,0,+VLOOKUP($A46,'по изворима и контима'!$A$12:G$499,5,FALSE))</f>
        <v>0</v>
      </c>
      <c r="I46">
        <f>IF(A46=0,0,+VLOOKUP($A46,'по изворима и контима'!$A$12:H$499,6,FALSE))</f>
        <v>0</v>
      </c>
      <c r="J46">
        <f>IF(A46=0,0,+VLOOKUP($A46,'по изворима и контима'!$A$12:H$499,7,FALSE))</f>
        <v>0</v>
      </c>
      <c r="K46">
        <f>IF(A46=0,0,+VLOOKUP($A46,'по изворима и контима'!$A$12:I$499,8,FALSE))</f>
        <v>0</v>
      </c>
      <c r="L46">
        <f>IF(B46=0,0,+VLOOKUP($A46,'по изворима и контима'!$A$12:J$499,9,FALSE))</f>
        <v>0</v>
      </c>
      <c r="M46">
        <f>IF($A46=0,0,+VLOOKUP($G46,spisak!$C$11:$F$30,3,FALSE))</f>
        <v>0</v>
      </c>
      <c r="N46">
        <f>IF($A46=0,0,+VLOOKUP($G46,spisak!$C$11:$F$30,4,FALSE))</f>
        <v>0</v>
      </c>
      <c r="O46" s="141">
        <f t="shared" ref="O46" si="42">+IF(A46=0,0,"do 2014")</f>
        <v>0</v>
      </c>
      <c r="P46" s="123">
        <f>IF(A46=0,0,+VLOOKUP($A46,'по изворима и контима'!$A$12:L$499,COLUMN('по изворима и контима'!J:J),FALSE))</f>
        <v>0</v>
      </c>
    </row>
    <row r="47" spans="1:16">
      <c r="A47">
        <f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22">
        <f>IF(A47=0,0,+spisak!#REF!)</f>
        <v>0</v>
      </c>
      <c r="F47" s="122">
        <f>+IF(A47=0,0,VLOOKUP(prenos!G47,spisak!C$11:O$498,12,FALSE))</f>
        <v>0</v>
      </c>
      <c r="G47">
        <f>IF(A47=0,0,+VLOOKUP($A47,'по изворима и контима'!$A$12:D$499,4,FALSE))</f>
        <v>0</v>
      </c>
      <c r="H47">
        <f>IF(A47=0,0,+VLOOKUP($A47,'по изворима и контима'!$A$12:G$499,5,FALSE))</f>
        <v>0</v>
      </c>
      <c r="I47">
        <f>IF(A47=0,0,+VLOOKUP($A47,'по изворима и контима'!$A$12:H$499,6,FALSE))</f>
        <v>0</v>
      </c>
      <c r="J47">
        <f>IF(A47=0,0,+VLOOKUP($A47,'по изворима и контима'!$A$12:H$499,7,FALSE))</f>
        <v>0</v>
      </c>
      <c r="K47">
        <f>IF(A47=0,0,+VLOOKUP($A47,'по изворима и контима'!$A$12:I$499,8,FALSE))</f>
        <v>0</v>
      </c>
      <c r="L47">
        <f>IF(B47=0,0,+VLOOKUP($A47,'по изворима и контима'!$A$12:J$499,9,FALSE))</f>
        <v>0</v>
      </c>
      <c r="M47">
        <f>IF($A47=0,0,+VLOOKUP($G47,spisak!$C$11:$F$30,3,FALSE))</f>
        <v>0</v>
      </c>
      <c r="N47">
        <f>IF($A47=0,0,+VLOOKUP($G47,spisak!$C$11:$F$30,4,FALSE))</f>
        <v>0</v>
      </c>
      <c r="O47" s="141">
        <f t="shared" ref="O47" si="43">+IF(A47=0,0,"2015-plan")</f>
        <v>0</v>
      </c>
      <c r="P47" s="123">
        <f>IF(A47=0,0,+VLOOKUP($A47,'по изворима и контима'!$A$12:R$499,COLUMN('по изворима и контима'!K:K),FALSE))</f>
        <v>0</v>
      </c>
    </row>
    <row r="48" spans="1:16">
      <c r="A48">
        <f t="shared" ref="A48:A52" si="44">+A47</f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22">
        <f>IF(A48=0,0,+spisak!#REF!)</f>
        <v>0</v>
      </c>
      <c r="F48" s="122">
        <f>+IF(A48=0,0,VLOOKUP(prenos!G48,spisak!C$11:O$498,12,FALSE))</f>
        <v>0</v>
      </c>
      <c r="G48">
        <f>IF(A48=0,0,+VLOOKUP($A48,'по изворима и контима'!$A$12:D$499,4,FALSE))</f>
        <v>0</v>
      </c>
      <c r="H48">
        <f>IF(A48=0,0,+VLOOKUP($A48,'по изворима и контима'!$A$12:G$499,5,FALSE))</f>
        <v>0</v>
      </c>
      <c r="I48">
        <f>IF(A48=0,0,+VLOOKUP($A48,'по изворима и контима'!$A$12:H$499,6,FALSE))</f>
        <v>0</v>
      </c>
      <c r="J48">
        <f>IF(A48=0,0,+VLOOKUP($A48,'по изворима и контима'!$A$12:H$499,7,FALSE))</f>
        <v>0</v>
      </c>
      <c r="K48">
        <f>IF(A48=0,0,+VLOOKUP($A48,'по изворима и контима'!$A$12:I$499,8,FALSE))</f>
        <v>0</v>
      </c>
      <c r="L48">
        <f>IF(B48=0,0,+VLOOKUP($A48,'по изворима и контима'!$A$12:J$499,9,FALSE))</f>
        <v>0</v>
      </c>
      <c r="M48">
        <f>IF($A48=0,0,+VLOOKUP($G48,spisak!$C$11:$F$30,3,FALSE))</f>
        <v>0</v>
      </c>
      <c r="N48">
        <f>IF($A48=0,0,+VLOOKUP($G48,spisak!$C$11:$F$30,4,FALSE))</f>
        <v>0</v>
      </c>
      <c r="O48" s="141">
        <f t="shared" ref="O48" si="45">+IF(A48=0,0,"2015-procena")</f>
        <v>0</v>
      </c>
      <c r="P48" s="123">
        <f>IF(A48=0,0,+VLOOKUP($A48,'по изворима и контима'!$A$12:R$499,COLUMN('по изворима и контима'!L:L),FALSE))</f>
        <v>0</v>
      </c>
    </row>
    <row r="49" spans="1:16">
      <c r="A49">
        <f t="shared" si="44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22">
        <f>IF(A49=0,0,+spisak!#REF!)</f>
        <v>0</v>
      </c>
      <c r="F49" s="122">
        <f>+IF(A49=0,0,VLOOKUP(prenos!G49,spisak!C$11:O$498,12,FALSE))</f>
        <v>0</v>
      </c>
      <c r="G49">
        <f>IF(A49=0,0,+VLOOKUP($A49,'по изворима и контима'!$A$12:D$499,4,FALSE))</f>
        <v>0</v>
      </c>
      <c r="H49">
        <f>IF(A49=0,0,+VLOOKUP($A49,'по изворима и контима'!$A$12:G$499,5,FALSE))</f>
        <v>0</v>
      </c>
      <c r="I49">
        <f>IF(A49=0,0,+VLOOKUP($A49,'по изворима и контима'!$A$12:H$499,6,FALSE))</f>
        <v>0</v>
      </c>
      <c r="J49">
        <f>IF(A49=0,0,+VLOOKUP($A49,'по изворима и контима'!$A$12:H$499,7,FALSE))</f>
        <v>0</v>
      </c>
      <c r="K49">
        <f>IF(A49=0,0,+VLOOKUP($A49,'по изворима и контима'!$A$12:I$499,8,FALSE))</f>
        <v>0</v>
      </c>
      <c r="L49">
        <f>IF(B49=0,0,+VLOOKUP($A49,'по изворима и контима'!$A$12:J$499,9,FALSE))</f>
        <v>0</v>
      </c>
      <c r="M49">
        <f>IF($A49=0,0,+VLOOKUP($G49,spisak!$C$11:$F$30,3,FALSE))</f>
        <v>0</v>
      </c>
      <c r="N49">
        <f>IF($A49=0,0,+VLOOKUP($G49,spisak!$C$11:$F$30,4,FALSE))</f>
        <v>0</v>
      </c>
      <c r="O49" s="141">
        <f t="shared" ref="O49" si="46">+IF(A49=0,0,"2016")</f>
        <v>0</v>
      </c>
      <c r="P49" s="123">
        <f>IF(A49=0,0,+VLOOKUP($A49,'по изворима и контима'!$A$12:R$499,COLUMN('по изворима и контима'!M:M),FALSE))</f>
        <v>0</v>
      </c>
    </row>
    <row r="50" spans="1:16">
      <c r="A50">
        <f t="shared" si="44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22">
        <f>IF(A50=0,0,+spisak!#REF!)</f>
        <v>0</v>
      </c>
      <c r="F50" s="122">
        <f>+IF(A50=0,0,VLOOKUP(prenos!G50,spisak!C$11:O$498,12,FALSE))</f>
        <v>0</v>
      </c>
      <c r="G50">
        <f>IF(A50=0,0,+VLOOKUP($A50,'по изворима и контима'!$A$12:D$499,4,FALSE))</f>
        <v>0</v>
      </c>
      <c r="H50">
        <f>IF(A50=0,0,+VLOOKUP($A50,'по изворима и контима'!$A$12:G$499,5,FALSE))</f>
        <v>0</v>
      </c>
      <c r="I50">
        <f>IF(A50=0,0,+VLOOKUP($A50,'по изворима и контима'!$A$12:H$499,6,FALSE))</f>
        <v>0</v>
      </c>
      <c r="J50">
        <f>IF(A50=0,0,+VLOOKUP($A50,'по изворима и контима'!$A$12:H$499,7,FALSE))</f>
        <v>0</v>
      </c>
      <c r="K50">
        <f>IF(A50=0,0,+VLOOKUP($A50,'по изворима и контима'!$A$12:I$499,8,FALSE))</f>
        <v>0</v>
      </c>
      <c r="L50">
        <f>IF(B50=0,0,+VLOOKUP($A50,'по изворима и контима'!$A$12:J$499,9,FALSE))</f>
        <v>0</v>
      </c>
      <c r="M50">
        <f>IF($A50=0,0,+VLOOKUP($G50,spisak!$C$11:$F$30,3,FALSE))</f>
        <v>0</v>
      </c>
      <c r="N50">
        <f>IF($A50=0,0,+VLOOKUP($G50,spisak!$C$11:$F$30,4,FALSE))</f>
        <v>0</v>
      </c>
      <c r="O50" s="141">
        <f t="shared" ref="O50" si="47">+IF(A50=0,0,"2017")</f>
        <v>0</v>
      </c>
      <c r="P50" s="123">
        <f>IF(C50=0,0,+VLOOKUP($A50,'по изворима и контима'!$A$12:R$499,COLUMN('по изворима и контима'!N:N),FALSE))</f>
        <v>0</v>
      </c>
    </row>
    <row r="51" spans="1:16">
      <c r="A51">
        <f t="shared" si="44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22">
        <f>IF(A51=0,0,+spisak!#REF!)</f>
        <v>0</v>
      </c>
      <c r="F51" s="122">
        <f>+IF(A51=0,0,VLOOKUP(prenos!G51,spisak!C$11:O$498,12,FALSE))</f>
        <v>0</v>
      </c>
      <c r="G51">
        <f>IF(A51=0,0,+VLOOKUP($A51,'по изворима и контима'!$A$12:D$499,4,FALSE))</f>
        <v>0</v>
      </c>
      <c r="H51">
        <f>IF(A51=0,0,+VLOOKUP($A51,'по изворима и контима'!$A$12:G$499,5,FALSE))</f>
        <v>0</v>
      </c>
      <c r="I51">
        <f>IF(A51=0,0,+VLOOKUP($A51,'по изворима и контима'!$A$12:H$499,6,FALSE))</f>
        <v>0</v>
      </c>
      <c r="J51">
        <f>IF(A51=0,0,+VLOOKUP($A51,'по изворима и контима'!$A$12:H$499,7,FALSE))</f>
        <v>0</v>
      </c>
      <c r="K51">
        <f>IF(A51=0,0,+VLOOKUP($A51,'по изворима и контима'!$A$12:I$499,8,FALSE))</f>
        <v>0</v>
      </c>
      <c r="L51">
        <f>IF(B51=0,0,+VLOOKUP($A51,'по изворима и контима'!$A$12:J$499,9,FALSE))</f>
        <v>0</v>
      </c>
      <c r="M51">
        <f>IF($A51=0,0,+VLOOKUP($G51,spisak!$C$11:$F$30,3,FALSE))</f>
        <v>0</v>
      </c>
      <c r="N51">
        <f>IF($A51=0,0,+VLOOKUP($G51,spisak!$C$11:$F$30,4,FALSE))</f>
        <v>0</v>
      </c>
      <c r="O51" s="141">
        <f t="shared" ref="O51" si="48">+IF(A51=0,0,"2018")</f>
        <v>0</v>
      </c>
      <c r="P51" s="123">
        <f>IF(C51=0,0,+VLOOKUP($A51,'по изворима и контима'!$A$12:R$499,COLUMN('по изворима и контима'!O:O),FALSE))</f>
        <v>0</v>
      </c>
    </row>
    <row r="52" spans="1:16">
      <c r="A52">
        <f t="shared" si="44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22">
        <f>IF(A52=0,0,+spisak!#REF!)</f>
        <v>0</v>
      </c>
      <c r="F52" s="122">
        <f>+IF(A52=0,0,VLOOKUP(prenos!G52,spisak!C$11:O$498,12,FALSE))</f>
        <v>0</v>
      </c>
      <c r="G52">
        <f>IF(A52=0,0,+VLOOKUP($A52,'по изворима и контима'!$A$12:D$499,4,FALSE))</f>
        <v>0</v>
      </c>
      <c r="H52">
        <f>IF(A52=0,0,+VLOOKUP($A52,'по изворима и контима'!$A$12:G$499,5,FALSE))</f>
        <v>0</v>
      </c>
      <c r="I52">
        <f>IF(A52=0,0,+VLOOKUP($A52,'по изворима и контима'!$A$12:H$499,6,FALSE))</f>
        <v>0</v>
      </c>
      <c r="J52">
        <f>IF(A52=0,0,+VLOOKUP($A52,'по изворима и контима'!$A$12:H$499,7,FALSE))</f>
        <v>0</v>
      </c>
      <c r="K52">
        <f>IF(A52=0,0,+VLOOKUP($A52,'по изворима и контима'!$A$12:I$499,8,FALSE))</f>
        <v>0</v>
      </c>
      <c r="L52">
        <f>IF(B52=0,0,+VLOOKUP($A52,'по изворима и контима'!$A$12:J$499,9,FALSE))</f>
        <v>0</v>
      </c>
      <c r="M52">
        <f>IF($A52=0,0,+VLOOKUP($G52,spisak!$C$11:$F$30,3,FALSE))</f>
        <v>0</v>
      </c>
      <c r="N52">
        <f>IF($A52=0,0,+VLOOKUP($G52,spisak!$C$11:$F$30,4,FALSE))</f>
        <v>0</v>
      </c>
      <c r="O52" s="141">
        <f t="shared" ref="O52" si="49">+IF(A52=0,0,"nakon 2018")</f>
        <v>0</v>
      </c>
      <c r="P52" s="123">
        <f>IF(C52=0,0,+VLOOKUP($A52,'по изворима и контима'!$A$12:R$499,COLUMN('по изворима и контима'!P:P),FALSE))</f>
        <v>0</v>
      </c>
    </row>
    <row r="53" spans="1:16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22">
        <f>IF(A53=0,0,+spisak!#REF!)</f>
        <v>0</v>
      </c>
      <c r="F53" s="122">
        <f>+IF(A53=0,0,VLOOKUP(prenos!G53,spisak!C$11:O$498,12,FALSE))</f>
        <v>0</v>
      </c>
      <c r="G53">
        <f>IF(A53=0,0,+VLOOKUP($A53,'по изворима и контима'!$A$12:D$499,4,FALSE))</f>
        <v>0</v>
      </c>
      <c r="H53">
        <f>IF(A53=0,0,+VLOOKUP($A53,'по изворима и контима'!$A$12:G$499,5,FALSE))</f>
        <v>0</v>
      </c>
      <c r="I53">
        <f>IF(A53=0,0,+VLOOKUP($A53,'по изворима и контима'!$A$12:H$499,6,FALSE))</f>
        <v>0</v>
      </c>
      <c r="J53">
        <f>IF(A53=0,0,+VLOOKUP($A53,'по изворима и контима'!$A$12:H$499,7,FALSE))</f>
        <v>0</v>
      </c>
      <c r="K53">
        <f>IF(A53=0,0,+VLOOKUP($A53,'по изворима и контима'!$A$12:I$499,8,FALSE))</f>
        <v>0</v>
      </c>
      <c r="L53">
        <f>IF(B53=0,0,+VLOOKUP($A53,'по изворима и контима'!$A$12:J$499,9,FALSE))</f>
        <v>0</v>
      </c>
      <c r="M53">
        <f>IF($A53=0,0,+VLOOKUP($G53,spisak!$C$11:$F$30,3,FALSE))</f>
        <v>0</v>
      </c>
      <c r="N53">
        <f>IF($A53=0,0,+VLOOKUP($G53,spisak!$C$11:$F$30,4,FALSE))</f>
        <v>0</v>
      </c>
      <c r="O53" s="141">
        <f t="shared" ref="O53" si="50">+IF(A53=0,0,"do 2014")</f>
        <v>0</v>
      </c>
      <c r="P53" s="123">
        <f>IF(A53=0,0,+VLOOKUP($A53,'по изворима и контима'!$A$12:L$499,COLUMN('по изворима и контима'!J:J),FALSE))</f>
        <v>0</v>
      </c>
    </row>
    <row r="54" spans="1:16">
      <c r="A54">
        <f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22">
        <f>IF(A54=0,0,+spisak!#REF!)</f>
        <v>0</v>
      </c>
      <c r="F54" s="122">
        <f>+IF(A54=0,0,VLOOKUP(prenos!G54,spisak!C$11:O$498,12,FALSE))</f>
        <v>0</v>
      </c>
      <c r="G54">
        <f>IF(A54=0,0,+VLOOKUP($A54,'по изворима и контима'!$A$12:D$499,4,FALSE))</f>
        <v>0</v>
      </c>
      <c r="H54">
        <f>IF(A54=0,0,+VLOOKUP($A54,'по изворима и контима'!$A$12:G$499,5,FALSE))</f>
        <v>0</v>
      </c>
      <c r="I54">
        <f>IF(A54=0,0,+VLOOKUP($A54,'по изворима и контима'!$A$12:H$499,6,FALSE))</f>
        <v>0</v>
      </c>
      <c r="J54">
        <f>IF(A54=0,0,+VLOOKUP($A54,'по изворима и контима'!$A$12:H$499,7,FALSE))</f>
        <v>0</v>
      </c>
      <c r="K54">
        <f>IF(A54=0,0,+VLOOKUP($A54,'по изворима и контима'!$A$12:I$499,8,FALSE))</f>
        <v>0</v>
      </c>
      <c r="L54">
        <f>IF(B54=0,0,+VLOOKUP($A54,'по изворима и контима'!$A$12:J$499,9,FALSE))</f>
        <v>0</v>
      </c>
      <c r="M54">
        <f>IF($A54=0,0,+VLOOKUP($G54,spisak!$C$11:$F$30,3,FALSE))</f>
        <v>0</v>
      </c>
      <c r="N54">
        <f>IF($A54=0,0,+VLOOKUP($G54,spisak!$C$11:$F$30,4,FALSE))</f>
        <v>0</v>
      </c>
      <c r="O54" s="141">
        <f t="shared" ref="O54" si="51">+IF(A54=0,0,"2015-plan")</f>
        <v>0</v>
      </c>
      <c r="P54" s="123">
        <f>IF(A54=0,0,+VLOOKUP($A54,'по изворима и контима'!$A$12:R$499,COLUMN('по изворима и контима'!K:K),FALSE))</f>
        <v>0</v>
      </c>
    </row>
    <row r="55" spans="1:16">
      <c r="A55">
        <f t="shared" ref="A55:A59" si="52">+A54</f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22">
        <f>IF(A55=0,0,+spisak!#REF!)</f>
        <v>0</v>
      </c>
      <c r="F55" s="122">
        <f>+IF(A55=0,0,VLOOKUP(prenos!G55,spisak!C$11:O$498,12,FALSE))</f>
        <v>0</v>
      </c>
      <c r="G55">
        <f>IF(A55=0,0,+VLOOKUP($A55,'по изворима и контима'!$A$12:D$499,4,FALSE))</f>
        <v>0</v>
      </c>
      <c r="H55">
        <f>IF(A55=0,0,+VLOOKUP($A55,'по изворима и контима'!$A$12:G$499,5,FALSE))</f>
        <v>0</v>
      </c>
      <c r="I55">
        <f>IF(A55=0,0,+VLOOKUP($A55,'по изворима и контима'!$A$12:H$499,6,FALSE))</f>
        <v>0</v>
      </c>
      <c r="J55">
        <f>IF(A55=0,0,+VLOOKUP($A55,'по изворима и контима'!$A$12:H$499,7,FALSE))</f>
        <v>0</v>
      </c>
      <c r="K55">
        <f>IF(A55=0,0,+VLOOKUP($A55,'по изворима и контима'!$A$12:I$499,8,FALSE))</f>
        <v>0</v>
      </c>
      <c r="L55">
        <f>IF(B55=0,0,+VLOOKUP($A55,'по изворима и контима'!$A$12:J$499,9,FALSE))</f>
        <v>0</v>
      </c>
      <c r="M55">
        <f>IF($A55=0,0,+VLOOKUP($G55,spisak!$C$11:$F$30,3,FALSE))</f>
        <v>0</v>
      </c>
      <c r="N55">
        <f>IF($A55=0,0,+VLOOKUP($G55,spisak!$C$11:$F$30,4,FALSE))</f>
        <v>0</v>
      </c>
      <c r="O55" s="141">
        <f t="shared" ref="O55" si="53">+IF(A55=0,0,"2015-procena")</f>
        <v>0</v>
      </c>
      <c r="P55" s="123">
        <f>IF(A55=0,0,+VLOOKUP($A55,'по изворима и контима'!$A$12:R$499,COLUMN('по изворима и контима'!L:L),FALSE))</f>
        <v>0</v>
      </c>
    </row>
    <row r="56" spans="1:16">
      <c r="A56">
        <f t="shared" si="52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22">
        <f>IF(A56=0,0,+spisak!#REF!)</f>
        <v>0</v>
      </c>
      <c r="F56" s="122">
        <f>+IF(A56=0,0,VLOOKUP(prenos!G56,spisak!C$11:O$498,12,FALSE))</f>
        <v>0</v>
      </c>
      <c r="G56">
        <f>IF(A56=0,0,+VLOOKUP($A56,'по изворима и контима'!$A$12:D$499,4,FALSE))</f>
        <v>0</v>
      </c>
      <c r="H56">
        <f>IF(A56=0,0,+VLOOKUP($A56,'по изворима и контима'!$A$12:G$499,5,FALSE))</f>
        <v>0</v>
      </c>
      <c r="I56">
        <f>IF(A56=0,0,+VLOOKUP($A56,'по изворима и контима'!$A$12:H$499,6,FALSE))</f>
        <v>0</v>
      </c>
      <c r="J56">
        <f>IF(A56=0,0,+VLOOKUP($A56,'по изворима и контима'!$A$12:H$499,7,FALSE))</f>
        <v>0</v>
      </c>
      <c r="K56">
        <f>IF(A56=0,0,+VLOOKUP($A56,'по изворима и контима'!$A$12:I$499,8,FALSE))</f>
        <v>0</v>
      </c>
      <c r="L56">
        <f>IF(B56=0,0,+VLOOKUP($A56,'по изворима и контима'!$A$12:J$499,9,FALSE))</f>
        <v>0</v>
      </c>
      <c r="M56">
        <f>IF($A56=0,0,+VLOOKUP($G56,spisak!$C$11:$F$30,3,FALSE))</f>
        <v>0</v>
      </c>
      <c r="N56">
        <f>IF($A56=0,0,+VLOOKUP($G56,spisak!$C$11:$F$30,4,FALSE))</f>
        <v>0</v>
      </c>
      <c r="O56" s="141">
        <f t="shared" ref="O56" si="54">+IF(A56=0,0,"2016")</f>
        <v>0</v>
      </c>
      <c r="P56" s="123">
        <f>IF(A56=0,0,+VLOOKUP($A56,'по изворима и контима'!$A$12:R$499,COLUMN('по изворима и контима'!M:M),FALSE))</f>
        <v>0</v>
      </c>
    </row>
    <row r="57" spans="1:16">
      <c r="A57">
        <f t="shared" si="52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22">
        <f>IF(A57=0,0,+spisak!#REF!)</f>
        <v>0</v>
      </c>
      <c r="F57" s="122">
        <f>+IF(A57=0,0,VLOOKUP(prenos!G57,spisak!C$11:O$498,12,FALSE))</f>
        <v>0</v>
      </c>
      <c r="G57">
        <f>IF(A57=0,0,+VLOOKUP($A57,'по изворима и контима'!$A$12:D$499,4,FALSE))</f>
        <v>0</v>
      </c>
      <c r="H57">
        <f>IF(A57=0,0,+VLOOKUP($A57,'по изворима и контима'!$A$12:G$499,5,FALSE))</f>
        <v>0</v>
      </c>
      <c r="I57">
        <f>IF(A57=0,0,+VLOOKUP($A57,'по изворима и контима'!$A$12:H$499,6,FALSE))</f>
        <v>0</v>
      </c>
      <c r="J57">
        <f>IF(A57=0,0,+VLOOKUP($A57,'по изворима и контима'!$A$12:H$499,7,FALSE))</f>
        <v>0</v>
      </c>
      <c r="K57">
        <f>IF(A57=0,0,+VLOOKUP($A57,'по изворима и контима'!$A$12:I$499,8,FALSE))</f>
        <v>0</v>
      </c>
      <c r="L57">
        <f>IF(B57=0,0,+VLOOKUP($A57,'по изворима и контима'!$A$12:J$499,9,FALSE))</f>
        <v>0</v>
      </c>
      <c r="M57">
        <f>IF($A57=0,0,+VLOOKUP($G57,spisak!$C$11:$F$30,3,FALSE))</f>
        <v>0</v>
      </c>
      <c r="N57">
        <f>IF($A57=0,0,+VLOOKUP($G57,spisak!$C$11:$F$30,4,FALSE))</f>
        <v>0</v>
      </c>
      <c r="O57" s="141">
        <f t="shared" ref="O57" si="55">+IF(A57=0,0,"2017")</f>
        <v>0</v>
      </c>
      <c r="P57" s="123">
        <f>IF(C57=0,0,+VLOOKUP($A57,'по изворима и контима'!$A$12:R$499,COLUMN('по изворима и контима'!N:N),FALSE))</f>
        <v>0</v>
      </c>
    </row>
    <row r="58" spans="1:16">
      <c r="A58">
        <f t="shared" si="52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22">
        <f>IF(A58=0,0,+spisak!#REF!)</f>
        <v>0</v>
      </c>
      <c r="F58" s="122">
        <f>+IF(A58=0,0,VLOOKUP(prenos!G58,spisak!C$11:O$498,12,FALSE))</f>
        <v>0</v>
      </c>
      <c r="G58">
        <f>IF(A58=0,0,+VLOOKUP($A58,'по изворима и контима'!$A$12:D$499,4,FALSE))</f>
        <v>0</v>
      </c>
      <c r="H58">
        <f>IF(A58=0,0,+VLOOKUP($A58,'по изворима и контима'!$A$12:G$499,5,FALSE))</f>
        <v>0</v>
      </c>
      <c r="I58">
        <f>IF(A58=0,0,+VLOOKUP($A58,'по изворима и контима'!$A$12:H$499,6,FALSE))</f>
        <v>0</v>
      </c>
      <c r="J58">
        <f>IF(A58=0,0,+VLOOKUP($A58,'по изворима и контима'!$A$12:H$499,7,FALSE))</f>
        <v>0</v>
      </c>
      <c r="K58">
        <f>IF(A58=0,0,+VLOOKUP($A58,'по изворима и контима'!$A$12:I$499,8,FALSE))</f>
        <v>0</v>
      </c>
      <c r="L58">
        <f>IF(B58=0,0,+VLOOKUP($A58,'по изворима и контима'!$A$12:J$499,9,FALSE))</f>
        <v>0</v>
      </c>
      <c r="M58">
        <f>IF($A58=0,0,+VLOOKUP($G58,spisak!$C$11:$F$30,3,FALSE))</f>
        <v>0</v>
      </c>
      <c r="N58">
        <f>IF($A58=0,0,+VLOOKUP($G58,spisak!$C$11:$F$30,4,FALSE))</f>
        <v>0</v>
      </c>
      <c r="O58" s="141">
        <f t="shared" ref="O58" si="56">+IF(A58=0,0,"2018")</f>
        <v>0</v>
      </c>
      <c r="P58" s="123">
        <f>IF(C58=0,0,+VLOOKUP($A58,'по изворима и контима'!$A$12:R$499,COLUMN('по изворима и контима'!O:O),FALSE))</f>
        <v>0</v>
      </c>
    </row>
    <row r="59" spans="1:16">
      <c r="A59">
        <f t="shared" si="52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22">
        <f>IF(A59=0,0,+spisak!#REF!)</f>
        <v>0</v>
      </c>
      <c r="F59" s="122">
        <f>+IF(A59=0,0,VLOOKUP(prenos!G59,spisak!C$11:O$498,12,FALSE))</f>
        <v>0</v>
      </c>
      <c r="G59">
        <f>IF(A59=0,0,+VLOOKUP($A59,'по изворима и контима'!$A$12:D$499,4,FALSE))</f>
        <v>0</v>
      </c>
      <c r="H59">
        <f>IF(A59=0,0,+VLOOKUP($A59,'по изворима и контима'!$A$12:G$499,5,FALSE))</f>
        <v>0</v>
      </c>
      <c r="I59">
        <f>IF(A59=0,0,+VLOOKUP($A59,'по изворима и контима'!$A$12:H$499,6,FALSE))</f>
        <v>0</v>
      </c>
      <c r="J59">
        <f>IF(A59=0,0,+VLOOKUP($A59,'по изворима и контима'!$A$12:H$499,7,FALSE))</f>
        <v>0</v>
      </c>
      <c r="K59">
        <f>IF(A59=0,0,+VLOOKUP($A59,'по изворима и контима'!$A$12:I$499,8,FALSE))</f>
        <v>0</v>
      </c>
      <c r="L59">
        <f>IF(B59=0,0,+VLOOKUP($A59,'по изворима и контима'!$A$12:J$499,9,FALSE))</f>
        <v>0</v>
      </c>
      <c r="M59">
        <f>IF($A59=0,0,+VLOOKUP($G59,spisak!$C$11:$F$30,3,FALSE))</f>
        <v>0</v>
      </c>
      <c r="N59">
        <f>IF($A59=0,0,+VLOOKUP($G59,spisak!$C$11:$F$30,4,FALSE))</f>
        <v>0</v>
      </c>
      <c r="O59" s="141">
        <f t="shared" ref="O59" si="57">+IF(A59=0,0,"nakon 2018")</f>
        <v>0</v>
      </c>
      <c r="P59" s="123">
        <f>IF(C59=0,0,+VLOOKUP($A59,'по изворима и контима'!$A$12:R$499,COLUMN('по изворима и контима'!P:P),FALSE))</f>
        <v>0</v>
      </c>
    </row>
    <row r="60" spans="1:16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22">
        <f>IF(A60=0,0,+spisak!#REF!)</f>
        <v>0</v>
      </c>
      <c r="F60" s="122">
        <f>+IF(A60=0,0,VLOOKUP(prenos!G60,spisak!C$11:O$498,12,FALSE))</f>
        <v>0</v>
      </c>
      <c r="G60">
        <f>IF(A60=0,0,+VLOOKUP($A60,'по изворима и контима'!$A$12:D$499,4,FALSE))</f>
        <v>0</v>
      </c>
      <c r="H60">
        <f>IF(A60=0,0,+VLOOKUP($A60,'по изворима и контима'!$A$12:G$499,5,FALSE))</f>
        <v>0</v>
      </c>
      <c r="I60">
        <f>IF(A60=0,0,+VLOOKUP($A60,'по изворима и контима'!$A$12:H$499,6,FALSE))</f>
        <v>0</v>
      </c>
      <c r="J60">
        <f>IF(A60=0,0,+VLOOKUP($A60,'по изворима и контима'!$A$12:H$499,7,FALSE))</f>
        <v>0</v>
      </c>
      <c r="K60">
        <f>IF(A60=0,0,+VLOOKUP($A60,'по изворима и контима'!$A$12:I$499,8,FALSE))</f>
        <v>0</v>
      </c>
      <c r="L60">
        <f>IF(B60=0,0,+VLOOKUP($A60,'по изворима и контима'!$A$12:J$499,9,FALSE))</f>
        <v>0</v>
      </c>
      <c r="M60">
        <f>IF($A60=0,0,+VLOOKUP($G60,spisak!$C$11:$F$30,3,FALSE))</f>
        <v>0</v>
      </c>
      <c r="N60">
        <f>IF($A60=0,0,+VLOOKUP($G60,spisak!$C$11:$F$30,4,FALSE))</f>
        <v>0</v>
      </c>
      <c r="O60" s="141">
        <f t="shared" ref="O60" si="58">+IF(A60=0,0,"do 2014")</f>
        <v>0</v>
      </c>
      <c r="P60" s="123">
        <f>IF(A60=0,0,+VLOOKUP($A60,'по изворима и контима'!$A$12:L$499,COLUMN('по изворима и контима'!J:J),FALSE))</f>
        <v>0</v>
      </c>
    </row>
    <row r="61" spans="1:16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22">
        <f>IF(A61=0,0,+spisak!#REF!)</f>
        <v>0</v>
      </c>
      <c r="F61" s="122">
        <f>+IF(A61=0,0,VLOOKUP(prenos!G61,spisak!C$11:O$498,12,FALSE))</f>
        <v>0</v>
      </c>
      <c r="G61">
        <f>IF(A61=0,0,+VLOOKUP($A61,'по изворима и контима'!$A$12:D$499,4,FALSE))</f>
        <v>0</v>
      </c>
      <c r="H61">
        <f>IF(A61=0,0,+VLOOKUP($A61,'по изворима и контима'!$A$12:G$499,5,FALSE))</f>
        <v>0</v>
      </c>
      <c r="I61">
        <f>IF(A61=0,0,+VLOOKUP($A61,'по изворима и контима'!$A$12:H$499,6,FALSE))</f>
        <v>0</v>
      </c>
      <c r="J61">
        <f>IF(A61=0,0,+VLOOKUP($A61,'по изворима и контима'!$A$12:H$499,7,FALSE))</f>
        <v>0</v>
      </c>
      <c r="K61">
        <f>IF(A61=0,0,+VLOOKUP($A61,'по изворима и контима'!$A$12:I$499,8,FALSE))</f>
        <v>0</v>
      </c>
      <c r="L61">
        <f>IF(B61=0,0,+VLOOKUP($A61,'по изворима и контима'!$A$12:J$499,9,FALSE))</f>
        <v>0</v>
      </c>
      <c r="M61">
        <f>IF($A61=0,0,+VLOOKUP($G61,spisak!$C$11:$F$30,3,FALSE))</f>
        <v>0</v>
      </c>
      <c r="N61">
        <f>IF($A61=0,0,+VLOOKUP($G61,spisak!$C$11:$F$30,4,FALSE))</f>
        <v>0</v>
      </c>
      <c r="O61" s="141">
        <f t="shared" ref="O61" si="60">+IF(A61=0,0,"2015-plan")</f>
        <v>0</v>
      </c>
      <c r="P61" s="123">
        <f>IF(A61=0,0,+VLOOKUP($A61,'по изворима и контима'!$A$12:R$499,COLUMN('по изворима и контима'!K:K),FALSE))</f>
        <v>0</v>
      </c>
    </row>
    <row r="62" spans="1:16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22">
        <f>IF(A62=0,0,+spisak!#REF!)</f>
        <v>0</v>
      </c>
      <c r="F62" s="122">
        <f>+IF(A62=0,0,VLOOKUP(prenos!G62,spisak!C$11:O$498,12,FALSE))</f>
        <v>0</v>
      </c>
      <c r="G62">
        <f>IF(A62=0,0,+VLOOKUP($A62,'по изворима и контима'!$A$12:D$499,4,FALSE))</f>
        <v>0</v>
      </c>
      <c r="H62">
        <f>IF(A62=0,0,+VLOOKUP($A62,'по изворима и контима'!$A$12:G$499,5,FALSE))</f>
        <v>0</v>
      </c>
      <c r="I62">
        <f>IF(A62=0,0,+VLOOKUP($A62,'по изворима и контима'!$A$12:H$499,6,FALSE))</f>
        <v>0</v>
      </c>
      <c r="J62">
        <f>IF(A62=0,0,+VLOOKUP($A62,'по изворима и контима'!$A$12:H$499,7,FALSE))</f>
        <v>0</v>
      </c>
      <c r="K62">
        <f>IF(A62=0,0,+VLOOKUP($A62,'по изворима и контима'!$A$12:I$499,8,FALSE))</f>
        <v>0</v>
      </c>
      <c r="L62">
        <f>IF(B62=0,0,+VLOOKUP($A62,'по изворима и контима'!$A$12:J$499,9,FALSE))</f>
        <v>0</v>
      </c>
      <c r="M62">
        <f>IF($A62=0,0,+VLOOKUP($G62,spisak!$C$11:$F$30,3,FALSE))</f>
        <v>0</v>
      </c>
      <c r="N62">
        <f>IF($A62=0,0,+VLOOKUP($G62,spisak!$C$11:$F$30,4,FALSE))</f>
        <v>0</v>
      </c>
      <c r="O62" s="141">
        <f t="shared" ref="O62" si="61">+IF(A62=0,0,"2015-procena")</f>
        <v>0</v>
      </c>
      <c r="P62" s="123">
        <f>IF(A62=0,0,+VLOOKUP($A62,'по изворима и контима'!$A$12:R$499,COLUMN('по изворима и контима'!L:L),FALSE))</f>
        <v>0</v>
      </c>
    </row>
    <row r="63" spans="1:16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22">
        <f>IF(A63=0,0,+spisak!#REF!)</f>
        <v>0</v>
      </c>
      <c r="F63" s="122">
        <f>+IF(A63=0,0,VLOOKUP(prenos!G63,spisak!C$11:O$498,12,FALSE))</f>
        <v>0</v>
      </c>
      <c r="G63">
        <f>IF(A63=0,0,+VLOOKUP($A63,'по изворима и контима'!$A$12:D$499,4,FALSE))</f>
        <v>0</v>
      </c>
      <c r="H63">
        <f>IF(A63=0,0,+VLOOKUP($A63,'по изворима и контима'!$A$12:G$499,5,FALSE))</f>
        <v>0</v>
      </c>
      <c r="I63">
        <f>IF(A63=0,0,+VLOOKUP($A63,'по изворима и контима'!$A$12:H$499,6,FALSE))</f>
        <v>0</v>
      </c>
      <c r="J63">
        <f>IF(A63=0,0,+VLOOKUP($A63,'по изворима и контима'!$A$12:H$499,7,FALSE))</f>
        <v>0</v>
      </c>
      <c r="K63">
        <f>IF(A63=0,0,+VLOOKUP($A63,'по изворима и контима'!$A$12:I$499,8,FALSE))</f>
        <v>0</v>
      </c>
      <c r="L63">
        <f>IF(B63=0,0,+VLOOKUP($A63,'по изворима и контима'!$A$12:J$499,9,FALSE))</f>
        <v>0</v>
      </c>
      <c r="M63">
        <f>IF($A63=0,0,+VLOOKUP($G63,spisak!$C$11:$F$30,3,FALSE))</f>
        <v>0</v>
      </c>
      <c r="N63">
        <f>IF($A63=0,0,+VLOOKUP($G63,spisak!$C$11:$F$30,4,FALSE))</f>
        <v>0</v>
      </c>
      <c r="O63" s="141">
        <f t="shared" ref="O63" si="62">+IF(A63=0,0,"2016")</f>
        <v>0</v>
      </c>
      <c r="P63" s="123">
        <f>IF(A63=0,0,+VLOOKUP($A63,'по изворима и контима'!$A$12:R$499,COLUMN('по изворима и контима'!M:M),FALSE))</f>
        <v>0</v>
      </c>
    </row>
    <row r="64" spans="1:16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22">
        <f>IF(A64=0,0,+spisak!#REF!)</f>
        <v>0</v>
      </c>
      <c r="F64" s="122">
        <f>+IF(A64=0,0,VLOOKUP(prenos!G64,spisak!C$11:O$498,12,FALSE))</f>
        <v>0</v>
      </c>
      <c r="G64">
        <f>IF(A64=0,0,+VLOOKUP($A64,'по изворима и контима'!$A$12:D$499,4,FALSE))</f>
        <v>0</v>
      </c>
      <c r="H64">
        <f>IF(A64=0,0,+VLOOKUP($A64,'по изворима и контима'!$A$12:G$499,5,FALSE))</f>
        <v>0</v>
      </c>
      <c r="I64">
        <f>IF(A64=0,0,+VLOOKUP($A64,'по изворима и контима'!$A$12:H$499,6,FALSE))</f>
        <v>0</v>
      </c>
      <c r="J64">
        <f>IF(A64=0,0,+VLOOKUP($A64,'по изворима и контима'!$A$12:H$499,7,FALSE))</f>
        <v>0</v>
      </c>
      <c r="K64">
        <f>IF(A64=0,0,+VLOOKUP($A64,'по изворима и контима'!$A$12:I$499,8,FALSE))</f>
        <v>0</v>
      </c>
      <c r="L64">
        <f>IF(B64=0,0,+VLOOKUP($A64,'по изворима и контима'!$A$12:J$499,9,FALSE))</f>
        <v>0</v>
      </c>
      <c r="M64">
        <f>IF($A64=0,0,+VLOOKUP($G64,spisak!$C$11:$F$30,3,FALSE))</f>
        <v>0</v>
      </c>
      <c r="N64">
        <f>IF($A64=0,0,+VLOOKUP($G64,spisak!$C$11:$F$30,4,FALSE))</f>
        <v>0</v>
      </c>
      <c r="O64" s="141">
        <f t="shared" ref="O64" si="63">+IF(A64=0,0,"2017")</f>
        <v>0</v>
      </c>
      <c r="P64" s="123">
        <f>IF(C64=0,0,+VLOOKUP($A64,'по изворима и контима'!$A$12:R$499,COLUMN('по изворима и контима'!N:N),FALSE))</f>
        <v>0</v>
      </c>
    </row>
    <row r="65" spans="1:16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22">
        <f>IF(A65=0,0,+spisak!#REF!)</f>
        <v>0</v>
      </c>
      <c r="F65" s="122">
        <f>+IF(A65=0,0,VLOOKUP(prenos!G65,spisak!C$11:O$498,12,FALSE))</f>
        <v>0</v>
      </c>
      <c r="G65">
        <f>IF(A65=0,0,+VLOOKUP($A65,'по изворима и контима'!$A$12:D$499,4,FALSE))</f>
        <v>0</v>
      </c>
      <c r="H65">
        <f>IF(A65=0,0,+VLOOKUP($A65,'по изворима и контима'!$A$12:G$499,5,FALSE))</f>
        <v>0</v>
      </c>
      <c r="I65">
        <f>IF(A65=0,0,+VLOOKUP($A65,'по изворима и контима'!$A$12:H$499,6,FALSE))</f>
        <v>0</v>
      </c>
      <c r="J65">
        <f>IF(A65=0,0,+VLOOKUP($A65,'по изворима и контима'!$A$12:H$499,7,FALSE))</f>
        <v>0</v>
      </c>
      <c r="K65">
        <f>IF(A65=0,0,+VLOOKUP($A65,'по изворима и контима'!$A$12:I$499,8,FALSE))</f>
        <v>0</v>
      </c>
      <c r="L65">
        <f>IF(B65=0,0,+VLOOKUP($A65,'по изворима и контима'!$A$12:J$499,9,FALSE))</f>
        <v>0</v>
      </c>
      <c r="M65">
        <f>IF($A65=0,0,+VLOOKUP($G65,spisak!$C$11:$F$30,3,FALSE))</f>
        <v>0</v>
      </c>
      <c r="N65">
        <f>IF($A65=0,0,+VLOOKUP($G65,spisak!$C$11:$F$30,4,FALSE))</f>
        <v>0</v>
      </c>
      <c r="O65" s="141">
        <f t="shared" ref="O65" si="64">+IF(A65=0,0,"2018")</f>
        <v>0</v>
      </c>
      <c r="P65" s="123">
        <f>IF(C65=0,0,+VLOOKUP($A65,'по изворима и контима'!$A$12:R$499,COLUMN('по изворима и контима'!O:O),FALSE))</f>
        <v>0</v>
      </c>
    </row>
    <row r="66" spans="1:16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22">
        <f>IF(A66=0,0,+spisak!#REF!)</f>
        <v>0</v>
      </c>
      <c r="F66" s="122">
        <f>+IF(A66=0,0,VLOOKUP(prenos!G66,spisak!C$11:O$498,12,FALSE))</f>
        <v>0</v>
      </c>
      <c r="G66">
        <f>IF(A66=0,0,+VLOOKUP($A66,'по изворима и контима'!$A$12:D$499,4,FALSE))</f>
        <v>0</v>
      </c>
      <c r="H66">
        <f>IF(A66=0,0,+VLOOKUP($A66,'по изворима и контима'!$A$12:G$499,5,FALSE))</f>
        <v>0</v>
      </c>
      <c r="I66">
        <f>IF(A66=0,0,+VLOOKUP($A66,'по изворима и контима'!$A$12:H$499,6,FALSE))</f>
        <v>0</v>
      </c>
      <c r="J66">
        <f>IF(A66=0,0,+VLOOKUP($A66,'по изворима и контима'!$A$12:H$499,7,FALSE))</f>
        <v>0</v>
      </c>
      <c r="K66">
        <f>IF(A66=0,0,+VLOOKUP($A66,'по изворима и контима'!$A$12:I$499,8,FALSE))</f>
        <v>0</v>
      </c>
      <c r="L66">
        <f>IF(B66=0,0,+VLOOKUP($A66,'по изворима и контима'!$A$12:J$499,9,FALSE))</f>
        <v>0</v>
      </c>
      <c r="M66">
        <f>IF($A66=0,0,+VLOOKUP($G66,spisak!$C$11:$F$30,3,FALSE))</f>
        <v>0</v>
      </c>
      <c r="N66">
        <f>IF($A66=0,0,+VLOOKUP($G66,spisak!$C$11:$F$30,4,FALSE))</f>
        <v>0</v>
      </c>
      <c r="O66" s="141">
        <f t="shared" ref="O66" si="65">+IF(A66=0,0,"nakon 2018")</f>
        <v>0</v>
      </c>
      <c r="P66" s="123">
        <f>IF(C66=0,0,+VLOOKUP($A66,'по изворима и контима'!$A$12:R$499,COLUMN('по изворима и контима'!P:P),FALSE))</f>
        <v>0</v>
      </c>
    </row>
    <row r="67" spans="1:16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22">
        <f>IF(A67=0,0,+spisak!#REF!)</f>
        <v>0</v>
      </c>
      <c r="F67" s="122">
        <f>+IF(A67=0,0,VLOOKUP(prenos!G67,spisak!C$11:O$498,12,FALSE))</f>
        <v>0</v>
      </c>
      <c r="G67">
        <f>IF(A67=0,0,+VLOOKUP($A67,'по изворима и контима'!$A$12:D$499,4,FALSE))</f>
        <v>0</v>
      </c>
      <c r="H67">
        <f>IF(A67=0,0,+VLOOKUP($A67,'по изворима и контима'!$A$12:G$499,5,FALSE))</f>
        <v>0</v>
      </c>
      <c r="I67">
        <f>IF(A67=0,0,+VLOOKUP($A67,'по изворима и контима'!$A$12:H$499,6,FALSE))</f>
        <v>0</v>
      </c>
      <c r="J67">
        <f>IF(A67=0,0,+VLOOKUP($A67,'по изворима и контима'!$A$12:H$499,7,FALSE))</f>
        <v>0</v>
      </c>
      <c r="K67">
        <f>IF(A67=0,0,+VLOOKUP($A67,'по изворима и контима'!$A$12:I$499,8,FALSE))</f>
        <v>0</v>
      </c>
      <c r="L67">
        <f>IF(B67=0,0,+VLOOKUP($A67,'по изворима и контима'!$A$12:J$499,9,FALSE))</f>
        <v>0</v>
      </c>
      <c r="M67">
        <f>IF($A67=0,0,+VLOOKUP($G67,spisak!$C$11:$F$30,3,FALSE))</f>
        <v>0</v>
      </c>
      <c r="N67">
        <f>IF($A67=0,0,+VLOOKUP($G67,spisak!$C$11:$F$30,4,FALSE))</f>
        <v>0</v>
      </c>
      <c r="O67" s="141">
        <f t="shared" ref="O67" si="66">+IF(A67=0,0,"do 2014")</f>
        <v>0</v>
      </c>
      <c r="P67" s="123">
        <f>IF(A67=0,0,+VLOOKUP($A67,'по изворима и контима'!$A$12:L$499,COLUMN('по изворима и контима'!J:J),FALSE))</f>
        <v>0</v>
      </c>
    </row>
    <row r="68" spans="1:16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22">
        <f>IF(A68=0,0,+spisak!#REF!)</f>
        <v>0</v>
      </c>
      <c r="F68" s="122">
        <f>+IF(A68=0,0,VLOOKUP(prenos!G68,spisak!C$11:O$498,12,FALSE))</f>
        <v>0</v>
      </c>
      <c r="G68">
        <f>IF(A68=0,0,+VLOOKUP($A68,'по изворима и контима'!$A$12:D$499,4,FALSE))</f>
        <v>0</v>
      </c>
      <c r="H68">
        <f>IF(A68=0,0,+VLOOKUP($A68,'по изворима и контима'!$A$12:G$499,5,FALSE))</f>
        <v>0</v>
      </c>
      <c r="I68">
        <f>IF(A68=0,0,+VLOOKUP($A68,'по изворима и контима'!$A$12:H$499,6,FALSE))</f>
        <v>0</v>
      </c>
      <c r="J68">
        <f>IF(A68=0,0,+VLOOKUP($A68,'по изворима и контима'!$A$12:H$499,7,FALSE))</f>
        <v>0</v>
      </c>
      <c r="K68">
        <f>IF(A68=0,0,+VLOOKUP($A68,'по изворима и контима'!$A$12:I$499,8,FALSE))</f>
        <v>0</v>
      </c>
      <c r="L68">
        <f>IF(B68=0,0,+VLOOKUP($A68,'по изворима и контима'!$A$12:J$499,9,FALSE))</f>
        <v>0</v>
      </c>
      <c r="M68">
        <f>IF($A68=0,0,+VLOOKUP($G68,spisak!$C$11:$F$30,3,FALSE))</f>
        <v>0</v>
      </c>
      <c r="N68">
        <f>IF($A68=0,0,+VLOOKUP($G68,spisak!$C$11:$F$30,4,FALSE))</f>
        <v>0</v>
      </c>
      <c r="O68" s="141">
        <f t="shared" ref="O68" si="67">+IF(A68=0,0,"2015-plan")</f>
        <v>0</v>
      </c>
      <c r="P68" s="123">
        <f>IF(A68=0,0,+VLOOKUP($A68,'по изворима и контима'!$A$12:R$499,COLUMN('по изворима и контима'!K:K),FALSE))</f>
        <v>0</v>
      </c>
    </row>
    <row r="69" spans="1:16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22">
        <f>IF(A69=0,0,+spisak!#REF!)</f>
        <v>0</v>
      </c>
      <c r="F69" s="122">
        <f>+IF(A69=0,0,VLOOKUP(prenos!G69,spisak!C$11:O$498,12,FALSE))</f>
        <v>0</v>
      </c>
      <c r="G69">
        <f>IF(A69=0,0,+VLOOKUP($A69,'по изворима и контима'!$A$12:D$499,4,FALSE))</f>
        <v>0</v>
      </c>
      <c r="H69">
        <f>IF(A69=0,0,+VLOOKUP($A69,'по изворима и контима'!$A$12:G$499,5,FALSE))</f>
        <v>0</v>
      </c>
      <c r="I69">
        <f>IF(A69=0,0,+VLOOKUP($A69,'по изворима и контима'!$A$12:H$499,6,FALSE))</f>
        <v>0</v>
      </c>
      <c r="J69">
        <f>IF(A69=0,0,+VLOOKUP($A69,'по изворима и контима'!$A$12:H$499,7,FALSE))</f>
        <v>0</v>
      </c>
      <c r="K69">
        <f>IF(A69=0,0,+VLOOKUP($A69,'по изворима и контима'!$A$12:I$499,8,FALSE))</f>
        <v>0</v>
      </c>
      <c r="L69">
        <f>IF(B69=0,0,+VLOOKUP($A69,'по изворима и контима'!$A$12:J$499,9,FALSE))</f>
        <v>0</v>
      </c>
      <c r="M69">
        <f>IF($A69=0,0,+VLOOKUP($G69,spisak!$C$11:$F$30,3,FALSE))</f>
        <v>0</v>
      </c>
      <c r="N69">
        <f>IF($A69=0,0,+VLOOKUP($G69,spisak!$C$11:$F$30,4,FALSE))</f>
        <v>0</v>
      </c>
      <c r="O69" s="141">
        <f t="shared" ref="O69" si="69">+IF(A69=0,0,"2015-procena")</f>
        <v>0</v>
      </c>
      <c r="P69" s="123">
        <f>IF(A69=0,0,+VLOOKUP($A69,'по изворима и контима'!$A$12:R$499,COLUMN('по изворима и контима'!L:L),FALSE))</f>
        <v>0</v>
      </c>
    </row>
    <row r="70" spans="1:16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22">
        <f>IF(A70=0,0,+spisak!#REF!)</f>
        <v>0</v>
      </c>
      <c r="F70" s="122">
        <f>+IF(A70=0,0,VLOOKUP(prenos!G70,spisak!C$11:O$498,12,FALSE))</f>
        <v>0</v>
      </c>
      <c r="G70">
        <f>IF(A70=0,0,+VLOOKUP($A70,'по изворима и контима'!$A$12:D$499,4,FALSE))</f>
        <v>0</v>
      </c>
      <c r="H70">
        <f>IF(A70=0,0,+VLOOKUP($A70,'по изворима и контима'!$A$12:G$499,5,FALSE))</f>
        <v>0</v>
      </c>
      <c r="I70">
        <f>IF(A70=0,0,+VLOOKUP($A70,'по изворима и контима'!$A$12:H$499,6,FALSE))</f>
        <v>0</v>
      </c>
      <c r="J70">
        <f>IF(A70=0,0,+VLOOKUP($A70,'по изворима и контима'!$A$12:H$499,7,FALSE))</f>
        <v>0</v>
      </c>
      <c r="K70">
        <f>IF(A70=0,0,+VLOOKUP($A70,'по изворима и контима'!$A$12:I$499,8,FALSE))</f>
        <v>0</v>
      </c>
      <c r="L70">
        <f>IF(B70=0,0,+VLOOKUP($A70,'по изворима и контима'!$A$12:J$499,9,FALSE))</f>
        <v>0</v>
      </c>
      <c r="M70">
        <f>IF($A70=0,0,+VLOOKUP($G70,spisak!$C$11:$F$30,3,FALSE))</f>
        <v>0</v>
      </c>
      <c r="N70">
        <f>IF($A70=0,0,+VLOOKUP($G70,spisak!$C$11:$F$30,4,FALSE))</f>
        <v>0</v>
      </c>
      <c r="O70" s="141">
        <f t="shared" ref="O70" si="70">+IF(A70=0,0,"2016")</f>
        <v>0</v>
      </c>
      <c r="P70" s="123">
        <f>IF(A70=0,0,+VLOOKUP($A70,'по изворима и контима'!$A$12:R$499,COLUMN('по изворима и контима'!M:M),FALSE))</f>
        <v>0</v>
      </c>
    </row>
    <row r="71" spans="1:16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22">
        <f>IF(A71=0,0,+spisak!#REF!)</f>
        <v>0</v>
      </c>
      <c r="F71" s="122">
        <f>+IF(A71=0,0,VLOOKUP(prenos!G71,spisak!C$11:O$498,12,FALSE))</f>
        <v>0</v>
      </c>
      <c r="G71">
        <f>IF(A71=0,0,+VLOOKUP($A71,'по изворима и контима'!$A$12:D$499,4,FALSE))</f>
        <v>0</v>
      </c>
      <c r="H71">
        <f>IF(A71=0,0,+VLOOKUP($A71,'по изворима и контима'!$A$12:G$499,5,FALSE))</f>
        <v>0</v>
      </c>
      <c r="I71">
        <f>IF(A71=0,0,+VLOOKUP($A71,'по изворима и контима'!$A$12:H$499,6,FALSE))</f>
        <v>0</v>
      </c>
      <c r="J71">
        <f>IF(A71=0,0,+VLOOKUP($A71,'по изворима и контима'!$A$12:H$499,7,FALSE))</f>
        <v>0</v>
      </c>
      <c r="K71">
        <f>IF(A71=0,0,+VLOOKUP($A71,'по изворима и контима'!$A$12:I$499,8,FALSE))</f>
        <v>0</v>
      </c>
      <c r="L71">
        <f>IF(B71=0,0,+VLOOKUP($A71,'по изворима и контима'!$A$12:J$499,9,FALSE))</f>
        <v>0</v>
      </c>
      <c r="M71">
        <f>IF($A71=0,0,+VLOOKUP($G71,spisak!$C$11:$F$30,3,FALSE))</f>
        <v>0</v>
      </c>
      <c r="N71">
        <f>IF($A71=0,0,+VLOOKUP($G71,spisak!$C$11:$F$30,4,FALSE))</f>
        <v>0</v>
      </c>
      <c r="O71" s="141">
        <f t="shared" ref="O71" si="71">+IF(A71=0,0,"2017")</f>
        <v>0</v>
      </c>
      <c r="P71" s="123">
        <f>IF(C71=0,0,+VLOOKUP($A71,'по изворима и контима'!$A$12:R$499,COLUMN('по изворима и контима'!N:N),FALSE))</f>
        <v>0</v>
      </c>
    </row>
    <row r="72" spans="1:16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22">
        <f>IF(A72=0,0,+spisak!#REF!)</f>
        <v>0</v>
      </c>
      <c r="F72" s="122">
        <f>+IF(A72=0,0,VLOOKUP(prenos!G72,spisak!C$11:O$498,12,FALSE))</f>
        <v>0</v>
      </c>
      <c r="G72">
        <f>IF(A72=0,0,+VLOOKUP($A72,'по изворима и контима'!$A$12:D$499,4,FALSE))</f>
        <v>0</v>
      </c>
      <c r="H72">
        <f>IF(A72=0,0,+VLOOKUP($A72,'по изворима и контима'!$A$12:G$499,5,FALSE))</f>
        <v>0</v>
      </c>
      <c r="I72">
        <f>IF(A72=0,0,+VLOOKUP($A72,'по изворима и контима'!$A$12:H$499,6,FALSE))</f>
        <v>0</v>
      </c>
      <c r="J72">
        <f>IF(A72=0,0,+VLOOKUP($A72,'по изворима и контима'!$A$12:H$499,7,FALSE))</f>
        <v>0</v>
      </c>
      <c r="K72">
        <f>IF(A72=0,0,+VLOOKUP($A72,'по изворима и контима'!$A$12:I$499,8,FALSE))</f>
        <v>0</v>
      </c>
      <c r="L72">
        <f>IF(B72=0,0,+VLOOKUP($A72,'по изворима и контима'!$A$12:J$499,9,FALSE))</f>
        <v>0</v>
      </c>
      <c r="M72">
        <f>IF($A72=0,0,+VLOOKUP($G72,spisak!$C$11:$F$30,3,FALSE))</f>
        <v>0</v>
      </c>
      <c r="N72">
        <f>IF($A72=0,0,+VLOOKUP($G72,spisak!$C$11:$F$30,4,FALSE))</f>
        <v>0</v>
      </c>
      <c r="O72" s="141">
        <f t="shared" ref="O72" si="73">+IF(A72=0,0,"2018")</f>
        <v>0</v>
      </c>
      <c r="P72" s="123">
        <f>IF(C72=0,0,+VLOOKUP($A72,'по изворима и контима'!$A$12:R$499,COLUMN('по изворима и контима'!O:O),FALSE))</f>
        <v>0</v>
      </c>
    </row>
    <row r="73" spans="1:16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22">
        <f>IF(A73=0,0,+spisak!#REF!)</f>
        <v>0</v>
      </c>
      <c r="F73" s="122">
        <f>+IF(A73=0,0,VLOOKUP(prenos!G73,spisak!C$11:O$498,12,FALSE))</f>
        <v>0</v>
      </c>
      <c r="G73">
        <f>IF(A73=0,0,+VLOOKUP($A73,'по изворима и контима'!$A$12:D$499,4,FALSE))</f>
        <v>0</v>
      </c>
      <c r="H73">
        <f>IF(A73=0,0,+VLOOKUP($A73,'по изворима и контима'!$A$12:G$499,5,FALSE))</f>
        <v>0</v>
      </c>
      <c r="I73">
        <f>IF(A73=0,0,+VLOOKUP($A73,'по изворима и контима'!$A$12:H$499,6,FALSE))</f>
        <v>0</v>
      </c>
      <c r="J73">
        <f>IF(A73=0,0,+VLOOKUP($A73,'по изворима и контима'!$A$12:H$499,7,FALSE))</f>
        <v>0</v>
      </c>
      <c r="K73">
        <f>IF(A73=0,0,+VLOOKUP($A73,'по изворима и контима'!$A$12:I$499,8,FALSE))</f>
        <v>0</v>
      </c>
      <c r="L73">
        <f>IF(B73=0,0,+VLOOKUP($A73,'по изворима и контима'!$A$12:J$499,9,FALSE))</f>
        <v>0</v>
      </c>
      <c r="M73">
        <f>IF($A73=0,0,+VLOOKUP($G73,spisak!$C$11:$F$30,3,FALSE))</f>
        <v>0</v>
      </c>
      <c r="N73">
        <f>IF($A73=0,0,+VLOOKUP($G73,spisak!$C$11:$F$30,4,FALSE))</f>
        <v>0</v>
      </c>
      <c r="O73" s="141">
        <f t="shared" ref="O73" si="74">+IF(A73=0,0,"nakon 2018")</f>
        <v>0</v>
      </c>
      <c r="P73" s="123">
        <f>IF(C73=0,0,+VLOOKUP($A73,'по изворима и контима'!$A$12:R$499,COLUMN('по изворима и контима'!P:P),FALSE))</f>
        <v>0</v>
      </c>
    </row>
    <row r="74" spans="1:16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22">
        <f>IF(A74=0,0,+spisak!#REF!)</f>
        <v>0</v>
      </c>
      <c r="F74" s="122">
        <f>+IF(A74=0,0,VLOOKUP(prenos!G74,spisak!C$11:O$498,12,FALSE))</f>
        <v>0</v>
      </c>
      <c r="G74">
        <f>IF(A74=0,0,+VLOOKUP($A74,'по изворима и контима'!$A$12:D$499,4,FALSE))</f>
        <v>0</v>
      </c>
      <c r="H74">
        <f>IF(A74=0,0,+VLOOKUP($A74,'по изворима и контима'!$A$12:G$499,5,FALSE))</f>
        <v>0</v>
      </c>
      <c r="I74">
        <f>IF(A74=0,0,+VLOOKUP($A74,'по изворима и контима'!$A$12:H$499,6,FALSE))</f>
        <v>0</v>
      </c>
      <c r="J74">
        <f>IF(A74=0,0,+VLOOKUP($A74,'по изворима и контима'!$A$12:H$499,7,FALSE))</f>
        <v>0</v>
      </c>
      <c r="K74">
        <f>IF(A74=0,0,+VLOOKUP($A74,'по изворима и контима'!$A$12:I$499,8,FALSE))</f>
        <v>0</v>
      </c>
      <c r="L74">
        <f>IF(B74=0,0,+VLOOKUP($A74,'по изворима и контима'!$A$12:J$499,9,FALSE))</f>
        <v>0</v>
      </c>
      <c r="M74">
        <f>IF($A74=0,0,+VLOOKUP($G74,spisak!$C$11:$F$30,3,FALSE))</f>
        <v>0</v>
      </c>
      <c r="N74">
        <f>IF($A74=0,0,+VLOOKUP($G74,spisak!$C$11:$F$30,4,FALSE))</f>
        <v>0</v>
      </c>
      <c r="O74" s="141">
        <f t="shared" ref="O74" si="75">+IF(A74=0,0,"do 2014")</f>
        <v>0</v>
      </c>
      <c r="P74" s="123">
        <f>IF(A74=0,0,+VLOOKUP($A74,'по изворима и контима'!$A$12:L$499,COLUMN('по изворима и контима'!J:J),FALSE))</f>
        <v>0</v>
      </c>
    </row>
    <row r="75" spans="1:16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22">
        <f>IF(A75=0,0,+spisak!#REF!)</f>
        <v>0</v>
      </c>
      <c r="F75" s="122">
        <f>+IF(A75=0,0,VLOOKUP(prenos!G75,spisak!C$11:O$498,12,FALSE))</f>
        <v>0</v>
      </c>
      <c r="G75">
        <f>IF(A75=0,0,+VLOOKUP($A75,'по изворима и контима'!$A$12:D$499,4,FALSE))</f>
        <v>0</v>
      </c>
      <c r="H75">
        <f>IF(A75=0,0,+VLOOKUP($A75,'по изворима и контима'!$A$12:G$499,5,FALSE))</f>
        <v>0</v>
      </c>
      <c r="I75">
        <f>IF(A75=0,0,+VLOOKUP($A75,'по изворима и контима'!$A$12:H$499,6,FALSE))</f>
        <v>0</v>
      </c>
      <c r="J75">
        <f>IF(A75=0,0,+VLOOKUP($A75,'по изворима и контима'!$A$12:H$499,7,FALSE))</f>
        <v>0</v>
      </c>
      <c r="K75">
        <f>IF(A75=0,0,+VLOOKUP($A75,'по изворима и контима'!$A$12:I$499,8,FALSE))</f>
        <v>0</v>
      </c>
      <c r="L75">
        <f>IF(B75=0,0,+VLOOKUP($A75,'по изворима и контима'!$A$12:J$499,9,FALSE))</f>
        <v>0</v>
      </c>
      <c r="M75">
        <f>IF($A75=0,0,+VLOOKUP($G75,spisak!$C$11:$F$30,3,FALSE))</f>
        <v>0</v>
      </c>
      <c r="N75">
        <f>IF($A75=0,0,+VLOOKUP($G75,spisak!$C$11:$F$30,4,FALSE))</f>
        <v>0</v>
      </c>
      <c r="O75" s="141">
        <f t="shared" ref="O75" si="76">+IF(A75=0,0,"2015-plan")</f>
        <v>0</v>
      </c>
      <c r="P75" s="123">
        <f>IF(A75=0,0,+VLOOKUP($A75,'по изворима и контима'!$A$12:R$499,COLUMN('по изворима и контима'!K:K),FALSE))</f>
        <v>0</v>
      </c>
    </row>
    <row r="76" spans="1:16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22">
        <f>IF(A76=0,0,+spisak!#REF!)</f>
        <v>0</v>
      </c>
      <c r="F76" s="122">
        <f>+IF(A76=0,0,VLOOKUP(prenos!G76,spisak!C$11:O$498,12,FALSE))</f>
        <v>0</v>
      </c>
      <c r="G76">
        <f>IF(A76=0,0,+VLOOKUP($A76,'по изворима и контима'!$A$12:D$499,4,FALSE))</f>
        <v>0</v>
      </c>
      <c r="H76">
        <f>IF(A76=0,0,+VLOOKUP($A76,'по изворима и контима'!$A$12:G$499,5,FALSE))</f>
        <v>0</v>
      </c>
      <c r="I76">
        <f>IF(A76=0,0,+VLOOKUP($A76,'по изворима и контима'!$A$12:H$499,6,FALSE))</f>
        <v>0</v>
      </c>
      <c r="J76">
        <f>IF(A76=0,0,+VLOOKUP($A76,'по изворима и контима'!$A$12:H$499,7,FALSE))</f>
        <v>0</v>
      </c>
      <c r="K76">
        <f>IF(A76=0,0,+VLOOKUP($A76,'по изворима и контима'!$A$12:I$499,8,FALSE))</f>
        <v>0</v>
      </c>
      <c r="L76">
        <f>IF(B76=0,0,+VLOOKUP($A76,'по изворима и контима'!$A$12:J$499,9,FALSE))</f>
        <v>0</v>
      </c>
      <c r="M76">
        <f>IF($A76=0,0,+VLOOKUP($G76,spisak!$C$11:$F$30,3,FALSE))</f>
        <v>0</v>
      </c>
      <c r="N76">
        <f>IF($A76=0,0,+VLOOKUP($G76,spisak!$C$11:$F$30,4,FALSE))</f>
        <v>0</v>
      </c>
      <c r="O76" s="141">
        <f t="shared" ref="O76" si="77">+IF(A76=0,0,"2015-procena")</f>
        <v>0</v>
      </c>
      <c r="P76" s="123">
        <f>IF(A76=0,0,+VLOOKUP($A76,'по изворима и контима'!$A$12:R$499,COLUMN('по изворима и контима'!L:L),FALSE))</f>
        <v>0</v>
      </c>
    </row>
    <row r="77" spans="1:16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22">
        <f>IF(A77=0,0,+spisak!#REF!)</f>
        <v>0</v>
      </c>
      <c r="F77" s="122">
        <f>+IF(A77=0,0,VLOOKUP(prenos!G77,spisak!C$11:O$498,12,FALSE))</f>
        <v>0</v>
      </c>
      <c r="G77">
        <f>IF(A77=0,0,+VLOOKUP($A77,'по изворима и контима'!$A$12:D$499,4,FALSE))</f>
        <v>0</v>
      </c>
      <c r="H77">
        <f>IF(A77=0,0,+VLOOKUP($A77,'по изворима и контима'!$A$12:G$499,5,FALSE))</f>
        <v>0</v>
      </c>
      <c r="I77">
        <f>IF(A77=0,0,+VLOOKUP($A77,'по изворима и контима'!$A$12:H$499,6,FALSE))</f>
        <v>0</v>
      </c>
      <c r="J77">
        <f>IF(A77=0,0,+VLOOKUP($A77,'по изворима и контима'!$A$12:H$499,7,FALSE))</f>
        <v>0</v>
      </c>
      <c r="K77">
        <f>IF(A77=0,0,+VLOOKUP($A77,'по изворима и контима'!$A$12:I$499,8,FALSE))</f>
        <v>0</v>
      </c>
      <c r="L77">
        <f>IF(B77=0,0,+VLOOKUP($A77,'по изворима и контима'!$A$12:J$499,9,FALSE))</f>
        <v>0</v>
      </c>
      <c r="M77">
        <f>IF($A77=0,0,+VLOOKUP($G77,spisak!$C$11:$F$30,3,FALSE))</f>
        <v>0</v>
      </c>
      <c r="N77">
        <f>IF($A77=0,0,+VLOOKUP($G77,spisak!$C$11:$F$30,4,FALSE))</f>
        <v>0</v>
      </c>
      <c r="O77" s="141">
        <f t="shared" ref="O77" si="78">+IF(A77=0,0,"2016")</f>
        <v>0</v>
      </c>
      <c r="P77" s="123">
        <f>IF(A77=0,0,+VLOOKUP($A77,'по изворима и контима'!$A$12:R$499,COLUMN('по изворима и контима'!M:M),FALSE))</f>
        <v>0</v>
      </c>
    </row>
    <row r="78" spans="1:16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22">
        <f>IF(A78=0,0,+spisak!#REF!)</f>
        <v>0</v>
      </c>
      <c r="F78" s="122">
        <f>+IF(A78=0,0,VLOOKUP(prenos!G78,spisak!C$11:O$498,12,FALSE))</f>
        <v>0</v>
      </c>
      <c r="G78">
        <f>IF(A78=0,0,+VLOOKUP($A78,'по изворима и контима'!$A$12:D$499,4,FALSE))</f>
        <v>0</v>
      </c>
      <c r="H78">
        <f>IF(A78=0,0,+VLOOKUP($A78,'по изворима и контима'!$A$12:G$499,5,FALSE))</f>
        <v>0</v>
      </c>
      <c r="I78">
        <f>IF(A78=0,0,+VLOOKUP($A78,'по изворима и контима'!$A$12:H$499,6,FALSE))</f>
        <v>0</v>
      </c>
      <c r="J78">
        <f>IF(A78=0,0,+VLOOKUP($A78,'по изворима и контима'!$A$12:H$499,7,FALSE))</f>
        <v>0</v>
      </c>
      <c r="K78">
        <f>IF(A78=0,0,+VLOOKUP($A78,'по изворима и контима'!$A$12:I$499,8,FALSE))</f>
        <v>0</v>
      </c>
      <c r="L78">
        <f>IF(B78=0,0,+VLOOKUP($A78,'по изворима и контима'!$A$12:J$499,9,FALSE))</f>
        <v>0</v>
      </c>
      <c r="M78">
        <f>IF($A78=0,0,+VLOOKUP($G78,spisak!$C$11:$F$30,3,FALSE))</f>
        <v>0</v>
      </c>
      <c r="N78">
        <f>IF($A78=0,0,+VLOOKUP($G78,spisak!$C$11:$F$30,4,FALSE))</f>
        <v>0</v>
      </c>
      <c r="O78" s="141">
        <f t="shared" ref="O78" si="79">+IF(A78=0,0,"2017")</f>
        <v>0</v>
      </c>
      <c r="P78" s="123">
        <f>IF(C78=0,0,+VLOOKUP($A78,'по изворима и контима'!$A$12:R$499,COLUMN('по изворима и контима'!N:N),FALSE))</f>
        <v>0</v>
      </c>
    </row>
    <row r="79" spans="1:16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22">
        <f>IF(A79=0,0,+spisak!#REF!)</f>
        <v>0</v>
      </c>
      <c r="F79" s="122">
        <f>+IF(A79=0,0,VLOOKUP(prenos!G79,spisak!C$11:O$498,12,FALSE))</f>
        <v>0</v>
      </c>
      <c r="G79">
        <f>IF(A79=0,0,+VLOOKUP($A79,'по изворима и контима'!$A$12:D$499,4,FALSE))</f>
        <v>0</v>
      </c>
      <c r="H79">
        <f>IF(A79=0,0,+VLOOKUP($A79,'по изворима и контима'!$A$12:G$499,5,FALSE))</f>
        <v>0</v>
      </c>
      <c r="I79">
        <f>IF(A79=0,0,+VLOOKUP($A79,'по изворима и контима'!$A$12:H$499,6,FALSE))</f>
        <v>0</v>
      </c>
      <c r="J79">
        <f>IF(A79=0,0,+VLOOKUP($A79,'по изворима и контима'!$A$12:H$499,7,FALSE))</f>
        <v>0</v>
      </c>
      <c r="K79">
        <f>IF(A79=0,0,+VLOOKUP($A79,'по изворима и контима'!$A$12:I$499,8,FALSE))</f>
        <v>0</v>
      </c>
      <c r="L79">
        <f>IF(B79=0,0,+VLOOKUP($A79,'по изворима и контима'!$A$12:J$499,9,FALSE))</f>
        <v>0</v>
      </c>
      <c r="M79">
        <f>IF($A79=0,0,+VLOOKUP($G79,spisak!$C$11:$F$30,3,FALSE))</f>
        <v>0</v>
      </c>
      <c r="N79">
        <f>IF($A79=0,0,+VLOOKUP($G79,spisak!$C$11:$F$30,4,FALSE))</f>
        <v>0</v>
      </c>
      <c r="O79" s="141">
        <f t="shared" ref="O79" si="80">+IF(A79=0,0,"2018")</f>
        <v>0</v>
      </c>
      <c r="P79" s="123">
        <f>IF(C79=0,0,+VLOOKUP($A79,'по изворима и контима'!$A$12:R$499,COLUMN('по изворима и контима'!O:O),FALSE))</f>
        <v>0</v>
      </c>
    </row>
    <row r="80" spans="1:16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22">
        <f>IF(A80=0,0,+spisak!#REF!)</f>
        <v>0</v>
      </c>
      <c r="F80" s="122">
        <f>+IF(A80=0,0,VLOOKUP(prenos!G80,spisak!C$11:O$498,12,FALSE))</f>
        <v>0</v>
      </c>
      <c r="G80">
        <f>IF(A80=0,0,+VLOOKUP($A80,'по изворима и контима'!$A$12:D$499,4,FALSE))</f>
        <v>0</v>
      </c>
      <c r="H80">
        <f>IF(A80=0,0,+VLOOKUP($A80,'по изворима и контима'!$A$12:G$499,5,FALSE))</f>
        <v>0</v>
      </c>
      <c r="I80">
        <f>IF(A80=0,0,+VLOOKUP($A80,'по изворима и контима'!$A$12:H$499,6,FALSE))</f>
        <v>0</v>
      </c>
      <c r="J80">
        <f>IF(A80=0,0,+VLOOKUP($A80,'по изворима и контима'!$A$12:H$499,7,FALSE))</f>
        <v>0</v>
      </c>
      <c r="K80">
        <f>IF(A80=0,0,+VLOOKUP($A80,'по изворима и контима'!$A$12:I$499,8,FALSE))</f>
        <v>0</v>
      </c>
      <c r="L80">
        <f>IF(B80=0,0,+VLOOKUP($A80,'по изворима и контима'!$A$12:J$499,9,FALSE))</f>
        <v>0</v>
      </c>
      <c r="M80">
        <f>IF($A80=0,0,+VLOOKUP($G80,spisak!$C$11:$F$30,3,FALSE))</f>
        <v>0</v>
      </c>
      <c r="N80">
        <f>IF($A80=0,0,+VLOOKUP($G80,spisak!$C$11:$F$30,4,FALSE))</f>
        <v>0</v>
      </c>
      <c r="O80" s="141">
        <f t="shared" ref="O80" si="81">+IF(A80=0,0,"nakon 2018")</f>
        <v>0</v>
      </c>
      <c r="P80" s="123">
        <f>IF(C80=0,0,+VLOOKUP($A80,'по изворима и контима'!$A$12:R$499,COLUMN('по изворима и контима'!P:P),FALSE))</f>
        <v>0</v>
      </c>
    </row>
    <row r="81" spans="1:16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22">
        <f>IF(A81=0,0,+spisak!#REF!)</f>
        <v>0</v>
      </c>
      <c r="F81" s="122">
        <f>+IF(A81=0,0,VLOOKUP(prenos!G81,spisak!C$11:O$498,12,FALSE))</f>
        <v>0</v>
      </c>
      <c r="G81">
        <f>IF(A81=0,0,+VLOOKUP($A81,'по изворима и контима'!$A$12:D$499,4,FALSE))</f>
        <v>0</v>
      </c>
      <c r="H81">
        <f>IF(A81=0,0,+VLOOKUP($A81,'по изворима и контима'!$A$12:G$499,5,FALSE))</f>
        <v>0</v>
      </c>
      <c r="I81">
        <f>IF(A81=0,0,+VLOOKUP($A81,'по изворима и контима'!$A$12:H$499,6,FALSE))</f>
        <v>0</v>
      </c>
      <c r="J81">
        <f>IF(A81=0,0,+VLOOKUP($A81,'по изворима и контима'!$A$12:H$499,7,FALSE))</f>
        <v>0</v>
      </c>
      <c r="K81">
        <f>IF(A81=0,0,+VLOOKUP($A81,'по изворима и контима'!$A$12:I$499,8,FALSE))</f>
        <v>0</v>
      </c>
      <c r="L81">
        <f>IF(B81=0,0,+VLOOKUP($A81,'по изворима и контима'!$A$12:J$499,9,FALSE))</f>
        <v>0</v>
      </c>
      <c r="M81">
        <f>IF($A81=0,0,+VLOOKUP($G81,spisak!$C$11:$F$30,3,FALSE))</f>
        <v>0</v>
      </c>
      <c r="N81">
        <f>IF($A81=0,0,+VLOOKUP($G81,spisak!$C$11:$F$30,4,FALSE))</f>
        <v>0</v>
      </c>
      <c r="O81" s="141">
        <f t="shared" ref="O81" si="82">+IF(A81=0,0,"do 2014")</f>
        <v>0</v>
      </c>
      <c r="P81" s="123">
        <f>IF(A81=0,0,+VLOOKUP($A81,'по изворима и контима'!$A$12:L$499,COLUMN('по изворима и контима'!J:J),FALSE))</f>
        <v>0</v>
      </c>
    </row>
    <row r="82" spans="1:16">
      <c r="A82">
        <f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22">
        <f>IF(A82=0,0,+spisak!#REF!)</f>
        <v>0</v>
      </c>
      <c r="F82" s="122">
        <f>+IF(A82=0,0,VLOOKUP(prenos!G82,spisak!C$11:O$498,12,FALSE))</f>
        <v>0</v>
      </c>
      <c r="G82">
        <f>IF(A82=0,0,+VLOOKUP($A82,'по изворима и контима'!$A$12:D$499,4,FALSE))</f>
        <v>0</v>
      </c>
      <c r="H82">
        <f>IF(A82=0,0,+VLOOKUP($A82,'по изворима и контима'!$A$12:G$499,5,FALSE))</f>
        <v>0</v>
      </c>
      <c r="I82">
        <f>IF(A82=0,0,+VLOOKUP($A82,'по изворима и контима'!$A$12:H$499,6,FALSE))</f>
        <v>0</v>
      </c>
      <c r="J82">
        <f>IF(A82=0,0,+VLOOKUP($A82,'по изворима и контима'!$A$12:H$499,7,FALSE))</f>
        <v>0</v>
      </c>
      <c r="K82">
        <f>IF(A82=0,0,+VLOOKUP($A82,'по изворима и контима'!$A$12:I$499,8,FALSE))</f>
        <v>0</v>
      </c>
      <c r="L82">
        <f>IF(B82=0,0,+VLOOKUP($A82,'по изворима и контима'!$A$12:J$499,9,FALSE))</f>
        <v>0</v>
      </c>
      <c r="M82">
        <f>IF($A82=0,0,+VLOOKUP($G82,spisak!$C$11:$F$30,3,FALSE))</f>
        <v>0</v>
      </c>
      <c r="N82">
        <f>IF($A82=0,0,+VLOOKUP($G82,spisak!$C$11:$F$30,4,FALSE))</f>
        <v>0</v>
      </c>
      <c r="O82" s="141">
        <f t="shared" ref="O82" si="83">+IF(A82=0,0,"2015-plan")</f>
        <v>0</v>
      </c>
      <c r="P82" s="123">
        <f>IF(A82=0,0,+VLOOKUP($A82,'по изворима и контима'!$A$12:R$499,COLUMN('по изворима и контима'!K:K),FALSE))</f>
        <v>0</v>
      </c>
    </row>
    <row r="83" spans="1:16">
      <c r="A83">
        <f t="shared" ref="A83:A87" si="84">+A82</f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22">
        <f>IF(A83=0,0,+spisak!#REF!)</f>
        <v>0</v>
      </c>
      <c r="F83" s="122">
        <f>+IF(A83=0,0,VLOOKUP(prenos!G83,spisak!C$11:O$498,12,FALSE))</f>
        <v>0</v>
      </c>
      <c r="G83">
        <f>IF(A83=0,0,+VLOOKUP($A83,'по изворима и контима'!$A$12:D$499,4,FALSE))</f>
        <v>0</v>
      </c>
      <c r="H83">
        <f>IF(A83=0,0,+VLOOKUP($A83,'по изворима и контима'!$A$12:G$499,5,FALSE))</f>
        <v>0</v>
      </c>
      <c r="I83">
        <f>IF(A83=0,0,+VLOOKUP($A83,'по изворима и контима'!$A$12:H$499,6,FALSE))</f>
        <v>0</v>
      </c>
      <c r="J83">
        <f>IF(A83=0,0,+VLOOKUP($A83,'по изворима и контима'!$A$12:H$499,7,FALSE))</f>
        <v>0</v>
      </c>
      <c r="K83">
        <f>IF(A83=0,0,+VLOOKUP($A83,'по изворима и контима'!$A$12:I$499,8,FALSE))</f>
        <v>0</v>
      </c>
      <c r="L83">
        <f>IF(B83=0,0,+VLOOKUP($A83,'по изворима и контима'!$A$12:J$499,9,FALSE))</f>
        <v>0</v>
      </c>
      <c r="M83">
        <f>IF($A83=0,0,+VLOOKUP($G83,spisak!$C$11:$F$30,3,FALSE))</f>
        <v>0</v>
      </c>
      <c r="N83">
        <f>IF($A83=0,0,+VLOOKUP($G83,spisak!$C$11:$F$30,4,FALSE))</f>
        <v>0</v>
      </c>
      <c r="O83" s="141">
        <f t="shared" ref="O83" si="85">+IF(A83=0,0,"2015-procena")</f>
        <v>0</v>
      </c>
      <c r="P83" s="123">
        <f>IF(A83=0,0,+VLOOKUP($A83,'по изворима и контима'!$A$12:R$499,COLUMN('по изворима и контима'!L:L),FALSE))</f>
        <v>0</v>
      </c>
    </row>
    <row r="84" spans="1:16">
      <c r="A84">
        <f t="shared" si="84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22">
        <f>IF(A84=0,0,+spisak!#REF!)</f>
        <v>0</v>
      </c>
      <c r="F84" s="122">
        <f>+IF(A84=0,0,VLOOKUP(prenos!G84,spisak!C$11:O$498,12,FALSE))</f>
        <v>0</v>
      </c>
      <c r="G84">
        <f>IF(A84=0,0,+VLOOKUP($A84,'по изворима и контима'!$A$12:D$499,4,FALSE))</f>
        <v>0</v>
      </c>
      <c r="H84">
        <f>IF(A84=0,0,+VLOOKUP($A84,'по изворима и контима'!$A$12:G$499,5,FALSE))</f>
        <v>0</v>
      </c>
      <c r="I84">
        <f>IF(A84=0,0,+VLOOKUP($A84,'по изворима и контима'!$A$12:H$499,6,FALSE))</f>
        <v>0</v>
      </c>
      <c r="J84">
        <f>IF(A84=0,0,+VLOOKUP($A84,'по изворима и контима'!$A$12:H$499,7,FALSE))</f>
        <v>0</v>
      </c>
      <c r="K84">
        <f>IF(A84=0,0,+VLOOKUP($A84,'по изворима и контима'!$A$12:I$499,8,FALSE))</f>
        <v>0</v>
      </c>
      <c r="L84">
        <f>IF(B84=0,0,+VLOOKUP($A84,'по изворима и контима'!$A$12:J$499,9,FALSE))</f>
        <v>0</v>
      </c>
      <c r="M84">
        <f>IF($A84=0,0,+VLOOKUP($G84,spisak!$C$11:$F$30,3,FALSE))</f>
        <v>0</v>
      </c>
      <c r="N84">
        <f>IF($A84=0,0,+VLOOKUP($G84,spisak!$C$11:$F$30,4,FALSE))</f>
        <v>0</v>
      </c>
      <c r="O84" s="141">
        <f t="shared" ref="O84" si="86">+IF(A84=0,0,"2016")</f>
        <v>0</v>
      </c>
      <c r="P84" s="123">
        <f>IF(A84=0,0,+VLOOKUP($A84,'по изворима и контима'!$A$12:R$499,COLUMN('по изворима и контима'!M:M),FALSE))</f>
        <v>0</v>
      </c>
    </row>
    <row r="85" spans="1:16">
      <c r="A85">
        <f t="shared" si="84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22">
        <f>IF(A85=0,0,+spisak!#REF!)</f>
        <v>0</v>
      </c>
      <c r="F85" s="122">
        <f>+IF(A85=0,0,VLOOKUP(prenos!G85,spisak!C$11:O$498,12,FALSE))</f>
        <v>0</v>
      </c>
      <c r="G85">
        <f>IF(A85=0,0,+VLOOKUP($A85,'по изворима и контима'!$A$12:D$499,4,FALSE))</f>
        <v>0</v>
      </c>
      <c r="H85">
        <f>IF(A85=0,0,+VLOOKUP($A85,'по изворима и контима'!$A$12:G$499,5,FALSE))</f>
        <v>0</v>
      </c>
      <c r="I85">
        <f>IF(A85=0,0,+VLOOKUP($A85,'по изворима и контима'!$A$12:H$499,6,FALSE))</f>
        <v>0</v>
      </c>
      <c r="J85">
        <f>IF(A85=0,0,+VLOOKUP($A85,'по изворима и контима'!$A$12:H$499,7,FALSE))</f>
        <v>0</v>
      </c>
      <c r="K85">
        <f>IF(A85=0,0,+VLOOKUP($A85,'по изворима и контима'!$A$12:I$499,8,FALSE))</f>
        <v>0</v>
      </c>
      <c r="L85">
        <f>IF(B85=0,0,+VLOOKUP($A85,'по изворима и контима'!$A$12:J$499,9,FALSE))</f>
        <v>0</v>
      </c>
      <c r="M85">
        <f>IF($A85=0,0,+VLOOKUP($G85,spisak!$C$11:$F$30,3,FALSE))</f>
        <v>0</v>
      </c>
      <c r="N85">
        <f>IF($A85=0,0,+VLOOKUP($G85,spisak!$C$11:$F$30,4,FALSE))</f>
        <v>0</v>
      </c>
      <c r="O85" s="141">
        <f t="shared" ref="O85" si="87">+IF(A85=0,0,"2017")</f>
        <v>0</v>
      </c>
      <c r="P85" s="123">
        <f>IF(C85=0,0,+VLOOKUP($A85,'по изворима и контима'!$A$12:R$499,COLUMN('по изворима и контима'!N:N),FALSE))</f>
        <v>0</v>
      </c>
    </row>
    <row r="86" spans="1:16">
      <c r="A86">
        <f t="shared" si="84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22">
        <f>IF(A86=0,0,+spisak!#REF!)</f>
        <v>0</v>
      </c>
      <c r="F86" s="122">
        <f>+IF(A86=0,0,VLOOKUP(prenos!G86,spisak!C$11:O$498,12,FALSE))</f>
        <v>0</v>
      </c>
      <c r="G86">
        <f>IF(A86=0,0,+VLOOKUP($A86,'по изворима и контима'!$A$12:D$499,4,FALSE))</f>
        <v>0</v>
      </c>
      <c r="H86">
        <f>IF(A86=0,0,+VLOOKUP($A86,'по изворима и контима'!$A$12:G$499,5,FALSE))</f>
        <v>0</v>
      </c>
      <c r="I86">
        <f>IF(A86=0,0,+VLOOKUP($A86,'по изворима и контима'!$A$12:H$499,6,FALSE))</f>
        <v>0</v>
      </c>
      <c r="J86">
        <f>IF(A86=0,0,+VLOOKUP($A86,'по изворима и контима'!$A$12:H$499,7,FALSE))</f>
        <v>0</v>
      </c>
      <c r="K86">
        <f>IF(A86=0,0,+VLOOKUP($A86,'по изворима и контима'!$A$12:I$499,8,FALSE))</f>
        <v>0</v>
      </c>
      <c r="L86">
        <f>IF(B86=0,0,+VLOOKUP($A86,'по изворима и контима'!$A$12:J$499,9,FALSE))</f>
        <v>0</v>
      </c>
      <c r="M86">
        <f>IF($A86=0,0,+VLOOKUP($G86,spisak!$C$11:$F$30,3,FALSE))</f>
        <v>0</v>
      </c>
      <c r="N86">
        <f>IF($A86=0,0,+VLOOKUP($G86,spisak!$C$11:$F$30,4,FALSE))</f>
        <v>0</v>
      </c>
      <c r="O86" s="141">
        <f t="shared" ref="O86" si="88">+IF(A86=0,0,"2018")</f>
        <v>0</v>
      </c>
      <c r="P86" s="123">
        <f>IF(C86=0,0,+VLOOKUP($A86,'по изворима и контима'!$A$12:R$499,COLUMN('по изворима и контима'!O:O),FALSE))</f>
        <v>0</v>
      </c>
    </row>
    <row r="87" spans="1:16">
      <c r="A87">
        <f t="shared" si="84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22">
        <f>IF(A87=0,0,+spisak!#REF!)</f>
        <v>0</v>
      </c>
      <c r="F87" s="122">
        <f>+IF(A87=0,0,VLOOKUP(prenos!G87,spisak!C$11:O$498,12,FALSE))</f>
        <v>0</v>
      </c>
      <c r="G87">
        <f>IF(A87=0,0,+VLOOKUP($A87,'по изворима и контима'!$A$12:D$499,4,FALSE))</f>
        <v>0</v>
      </c>
      <c r="H87">
        <f>IF(A87=0,0,+VLOOKUP($A87,'по изворима и контима'!$A$12:G$499,5,FALSE))</f>
        <v>0</v>
      </c>
      <c r="I87">
        <f>IF(A87=0,0,+VLOOKUP($A87,'по изворима и контима'!$A$12:H$499,6,FALSE))</f>
        <v>0</v>
      </c>
      <c r="J87">
        <f>IF(A87=0,0,+VLOOKUP($A87,'по изворима и контима'!$A$12:H$499,7,FALSE))</f>
        <v>0</v>
      </c>
      <c r="K87">
        <f>IF(A87=0,0,+VLOOKUP($A87,'по изворима и контима'!$A$12:I$499,8,FALSE))</f>
        <v>0</v>
      </c>
      <c r="L87">
        <f>IF(B87=0,0,+VLOOKUP($A87,'по изворима и контима'!$A$12:J$499,9,FALSE))</f>
        <v>0</v>
      </c>
      <c r="M87">
        <f>IF($A87=0,0,+VLOOKUP($G87,spisak!$C$11:$F$30,3,FALSE))</f>
        <v>0</v>
      </c>
      <c r="N87">
        <f>IF($A87=0,0,+VLOOKUP($G87,spisak!$C$11:$F$30,4,FALSE))</f>
        <v>0</v>
      </c>
      <c r="O87" s="141">
        <f t="shared" ref="O87" si="89">+IF(A87=0,0,"nakon 2018")</f>
        <v>0</v>
      </c>
      <c r="P87" s="123">
        <f>IF(C87=0,0,+VLOOKUP($A87,'по изворима и контима'!$A$12:R$499,COLUMN('по изворима и контима'!P:P),FALSE))</f>
        <v>0</v>
      </c>
    </row>
    <row r="88" spans="1:16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22">
        <f>IF(A88=0,0,+spisak!#REF!)</f>
        <v>0</v>
      </c>
      <c r="F88" s="122">
        <f>+IF(A88=0,0,VLOOKUP(prenos!G88,spisak!C$11:O$498,12,FALSE))</f>
        <v>0</v>
      </c>
      <c r="G88">
        <f>IF(A88=0,0,+VLOOKUP($A88,'по изворима и контима'!$A$12:D$499,4,FALSE))</f>
        <v>0</v>
      </c>
      <c r="H88">
        <f>IF(A88=0,0,+VLOOKUP($A88,'по изворима и контима'!$A$12:G$499,5,FALSE))</f>
        <v>0</v>
      </c>
      <c r="I88">
        <f>IF(A88=0,0,+VLOOKUP($A88,'по изворима и контима'!$A$12:H$499,6,FALSE))</f>
        <v>0</v>
      </c>
      <c r="J88">
        <f>IF(A88=0,0,+VLOOKUP($A88,'по изворима и контима'!$A$12:H$499,7,FALSE))</f>
        <v>0</v>
      </c>
      <c r="K88">
        <f>IF(A88=0,0,+VLOOKUP($A88,'по изворима и контима'!$A$12:I$499,8,FALSE))</f>
        <v>0</v>
      </c>
      <c r="L88">
        <f>IF(B88=0,0,+VLOOKUP($A88,'по изворима и контима'!$A$12:J$499,9,FALSE))</f>
        <v>0</v>
      </c>
      <c r="M88">
        <f>IF($A88=0,0,+VLOOKUP($G88,spisak!$C$11:$F$30,3,FALSE))</f>
        <v>0</v>
      </c>
      <c r="N88">
        <f>IF($A88=0,0,+VLOOKUP($G88,spisak!$C$11:$F$30,4,FALSE))</f>
        <v>0</v>
      </c>
      <c r="O88" s="141">
        <f t="shared" ref="O88" si="90">+IF(A88=0,0,"do 2014")</f>
        <v>0</v>
      </c>
      <c r="P88" s="123">
        <f>IF(A88=0,0,+VLOOKUP($A88,'по изворима и контима'!$A$12:L$499,COLUMN('по изворима и контима'!J:J),FALSE))</f>
        <v>0</v>
      </c>
    </row>
    <row r="89" spans="1:16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22">
        <f>IF(A89=0,0,+spisak!#REF!)</f>
        <v>0</v>
      </c>
      <c r="F89" s="122">
        <f>+IF(A89=0,0,VLOOKUP(prenos!G89,spisak!C$11:O$498,12,FALSE))</f>
        <v>0</v>
      </c>
      <c r="G89">
        <f>IF(A89=0,0,+VLOOKUP($A89,'по изворима и контима'!$A$12:D$499,4,FALSE))</f>
        <v>0</v>
      </c>
      <c r="H89">
        <f>IF(A89=0,0,+VLOOKUP($A89,'по изворима и контима'!$A$12:G$499,5,FALSE))</f>
        <v>0</v>
      </c>
      <c r="I89">
        <f>IF(A89=0,0,+VLOOKUP($A89,'по изворима и контима'!$A$12:H$499,6,FALSE))</f>
        <v>0</v>
      </c>
      <c r="J89">
        <f>IF(A89=0,0,+VLOOKUP($A89,'по изворима и контима'!$A$12:H$499,7,FALSE))</f>
        <v>0</v>
      </c>
      <c r="K89">
        <f>IF(A89=0,0,+VLOOKUP($A89,'по изворима и контима'!$A$12:I$499,8,FALSE))</f>
        <v>0</v>
      </c>
      <c r="L89">
        <f>IF(B89=0,0,+VLOOKUP($A89,'по изворима и контима'!$A$12:J$499,9,FALSE))</f>
        <v>0</v>
      </c>
      <c r="M89">
        <f>IF($A89=0,0,+VLOOKUP($G89,spisak!$C$11:$F$30,3,FALSE))</f>
        <v>0</v>
      </c>
      <c r="N89">
        <f>IF($A89=0,0,+VLOOKUP($G89,spisak!$C$11:$F$30,4,FALSE))</f>
        <v>0</v>
      </c>
      <c r="O89" s="141">
        <f t="shared" ref="O89" si="92">+IF(A89=0,0,"2015-plan")</f>
        <v>0</v>
      </c>
      <c r="P89" s="123">
        <f>IF(A89=0,0,+VLOOKUP($A89,'по изворима и контима'!$A$12:R$499,COLUMN('по изворима и контима'!K:K),FALSE))</f>
        <v>0</v>
      </c>
    </row>
    <row r="90" spans="1:16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22">
        <f>IF(A90=0,0,+spisak!#REF!)</f>
        <v>0</v>
      </c>
      <c r="F90" s="122">
        <f>+IF(A90=0,0,VLOOKUP(prenos!G90,spisak!C$11:O$498,12,FALSE))</f>
        <v>0</v>
      </c>
      <c r="G90">
        <f>IF(A90=0,0,+VLOOKUP($A90,'по изворима и контима'!$A$12:D$499,4,FALSE))</f>
        <v>0</v>
      </c>
      <c r="H90">
        <f>IF(A90=0,0,+VLOOKUP($A90,'по изворима и контима'!$A$12:G$499,5,FALSE))</f>
        <v>0</v>
      </c>
      <c r="I90">
        <f>IF(A90=0,0,+VLOOKUP($A90,'по изворима и контима'!$A$12:H$499,6,FALSE))</f>
        <v>0</v>
      </c>
      <c r="J90">
        <f>IF(A90=0,0,+VLOOKUP($A90,'по изворима и контима'!$A$12:H$499,7,FALSE))</f>
        <v>0</v>
      </c>
      <c r="K90">
        <f>IF(A90=0,0,+VLOOKUP($A90,'по изворима и контима'!$A$12:I$499,8,FALSE))</f>
        <v>0</v>
      </c>
      <c r="L90">
        <f>IF(B90=0,0,+VLOOKUP($A90,'по изворима и контима'!$A$12:J$499,9,FALSE))</f>
        <v>0</v>
      </c>
      <c r="M90">
        <f>IF($A90=0,0,+VLOOKUP($G90,spisak!$C$11:$F$30,3,FALSE))</f>
        <v>0</v>
      </c>
      <c r="N90">
        <f>IF($A90=0,0,+VLOOKUP($G90,spisak!$C$11:$F$30,4,FALSE))</f>
        <v>0</v>
      </c>
      <c r="O90" s="141">
        <f t="shared" ref="O90" si="93">+IF(A90=0,0,"2015-procena")</f>
        <v>0</v>
      </c>
      <c r="P90" s="123">
        <f>IF(A90=0,0,+VLOOKUP($A90,'по изворима и контима'!$A$12:R$499,COLUMN('по изворима и контима'!L:L),FALSE))</f>
        <v>0</v>
      </c>
    </row>
    <row r="91" spans="1:16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22">
        <f>IF(A91=0,0,+spisak!#REF!)</f>
        <v>0</v>
      </c>
      <c r="F91" s="122">
        <f>+IF(A91=0,0,VLOOKUP(prenos!G91,spisak!C$11:O$498,12,FALSE))</f>
        <v>0</v>
      </c>
      <c r="G91">
        <f>IF(A91=0,0,+VLOOKUP($A91,'по изворима и контима'!$A$12:D$499,4,FALSE))</f>
        <v>0</v>
      </c>
      <c r="H91">
        <f>IF(A91=0,0,+VLOOKUP($A91,'по изворима и контима'!$A$12:G$499,5,FALSE))</f>
        <v>0</v>
      </c>
      <c r="I91">
        <f>IF(A91=0,0,+VLOOKUP($A91,'по изворима и контима'!$A$12:H$499,6,FALSE))</f>
        <v>0</v>
      </c>
      <c r="J91">
        <f>IF(A91=0,0,+VLOOKUP($A91,'по изворима и контима'!$A$12:H$499,7,FALSE))</f>
        <v>0</v>
      </c>
      <c r="K91">
        <f>IF(A91=0,0,+VLOOKUP($A91,'по изворима и контима'!$A$12:I$499,8,FALSE))</f>
        <v>0</v>
      </c>
      <c r="L91">
        <f>IF(B91=0,0,+VLOOKUP($A91,'по изворима и контима'!$A$12:J$499,9,FALSE))</f>
        <v>0</v>
      </c>
      <c r="M91">
        <f>IF($A91=0,0,+VLOOKUP($G91,spisak!$C$11:$F$30,3,FALSE))</f>
        <v>0</v>
      </c>
      <c r="N91">
        <f>IF($A91=0,0,+VLOOKUP($G91,spisak!$C$11:$F$30,4,FALSE))</f>
        <v>0</v>
      </c>
      <c r="O91" s="141">
        <f t="shared" ref="O91" si="94">+IF(A91=0,0,"2016")</f>
        <v>0</v>
      </c>
      <c r="P91" s="123">
        <f>IF(A91=0,0,+VLOOKUP($A91,'по изворима и контима'!$A$12:R$499,COLUMN('по изворима и контима'!M:M),FALSE))</f>
        <v>0</v>
      </c>
    </row>
    <row r="92" spans="1:16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22">
        <f>IF(A92=0,0,+spisak!#REF!)</f>
        <v>0</v>
      </c>
      <c r="F92" s="122">
        <f>+IF(A92=0,0,VLOOKUP(prenos!G92,spisak!C$11:O$498,12,FALSE))</f>
        <v>0</v>
      </c>
      <c r="G92">
        <f>IF(A92=0,0,+VLOOKUP($A92,'по изворима и контима'!$A$12:D$499,4,FALSE))</f>
        <v>0</v>
      </c>
      <c r="H92">
        <f>IF(A92=0,0,+VLOOKUP($A92,'по изворима и контима'!$A$12:G$499,5,FALSE))</f>
        <v>0</v>
      </c>
      <c r="I92">
        <f>IF(A92=0,0,+VLOOKUP($A92,'по изворима и контима'!$A$12:H$499,6,FALSE))</f>
        <v>0</v>
      </c>
      <c r="J92">
        <f>IF(A92=0,0,+VLOOKUP($A92,'по изворима и контима'!$A$12:H$499,7,FALSE))</f>
        <v>0</v>
      </c>
      <c r="K92">
        <f>IF(A92=0,0,+VLOOKUP($A92,'по изворима и контима'!$A$12:I$499,8,FALSE))</f>
        <v>0</v>
      </c>
      <c r="L92">
        <f>IF(B92=0,0,+VLOOKUP($A92,'по изворима и контима'!$A$12:J$499,9,FALSE))</f>
        <v>0</v>
      </c>
      <c r="M92">
        <f>IF($A92=0,0,+VLOOKUP($G92,spisak!$C$11:$F$30,3,FALSE))</f>
        <v>0</v>
      </c>
      <c r="N92">
        <f>IF($A92=0,0,+VLOOKUP($G92,spisak!$C$11:$F$30,4,FALSE))</f>
        <v>0</v>
      </c>
      <c r="O92" s="141">
        <f t="shared" ref="O92" si="95">+IF(A92=0,0,"2017")</f>
        <v>0</v>
      </c>
      <c r="P92" s="123">
        <f>IF(C92=0,0,+VLOOKUP($A92,'по изворима и контима'!$A$12:R$499,COLUMN('по изворима и контима'!N:N),FALSE))</f>
        <v>0</v>
      </c>
    </row>
    <row r="93" spans="1:16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22">
        <f>IF(A93=0,0,+spisak!#REF!)</f>
        <v>0</v>
      </c>
      <c r="F93" s="122">
        <f>+IF(A93=0,0,VLOOKUP(prenos!G93,spisak!C$11:O$498,12,FALSE))</f>
        <v>0</v>
      </c>
      <c r="G93">
        <f>IF(A93=0,0,+VLOOKUP($A93,'по изворима и контима'!$A$12:D$499,4,FALSE))</f>
        <v>0</v>
      </c>
      <c r="H93">
        <f>IF(A93=0,0,+VLOOKUP($A93,'по изворима и контима'!$A$12:G$499,5,FALSE))</f>
        <v>0</v>
      </c>
      <c r="I93">
        <f>IF(A93=0,0,+VLOOKUP($A93,'по изворима и контима'!$A$12:H$499,6,FALSE))</f>
        <v>0</v>
      </c>
      <c r="J93">
        <f>IF(A93=0,0,+VLOOKUP($A93,'по изворима и контима'!$A$12:H$499,7,FALSE))</f>
        <v>0</v>
      </c>
      <c r="K93">
        <f>IF(A93=0,0,+VLOOKUP($A93,'по изворима и контима'!$A$12:I$499,8,FALSE))</f>
        <v>0</v>
      </c>
      <c r="L93">
        <f>IF(B93=0,0,+VLOOKUP($A93,'по изворима и контима'!$A$12:J$499,9,FALSE))</f>
        <v>0</v>
      </c>
      <c r="M93">
        <f>IF($A93=0,0,+VLOOKUP($G93,spisak!$C$11:$F$30,3,FALSE))</f>
        <v>0</v>
      </c>
      <c r="N93">
        <f>IF($A93=0,0,+VLOOKUP($G93,spisak!$C$11:$F$30,4,FALSE))</f>
        <v>0</v>
      </c>
      <c r="O93" s="141">
        <f t="shared" ref="O93" si="96">+IF(A93=0,0,"2018")</f>
        <v>0</v>
      </c>
      <c r="P93" s="123">
        <f>IF(C93=0,0,+VLOOKUP($A93,'по изворима и контима'!$A$12:R$499,COLUMN('по изворима и контима'!O:O),FALSE))</f>
        <v>0</v>
      </c>
    </row>
    <row r="94" spans="1:16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22">
        <f>IF(A94=0,0,+spisak!#REF!)</f>
        <v>0</v>
      </c>
      <c r="F94" s="122">
        <f>+IF(A94=0,0,VLOOKUP(prenos!G94,spisak!C$11:O$498,12,FALSE))</f>
        <v>0</v>
      </c>
      <c r="G94">
        <f>IF(A94=0,0,+VLOOKUP($A94,'по изворима и контима'!$A$12:D$499,4,FALSE))</f>
        <v>0</v>
      </c>
      <c r="H94">
        <f>IF(A94=0,0,+VLOOKUP($A94,'по изворима и контима'!$A$12:G$499,5,FALSE))</f>
        <v>0</v>
      </c>
      <c r="I94">
        <f>IF(A94=0,0,+VLOOKUP($A94,'по изворима и контима'!$A$12:H$499,6,FALSE))</f>
        <v>0</v>
      </c>
      <c r="J94">
        <f>IF(A94=0,0,+VLOOKUP($A94,'по изворима и контима'!$A$12:H$499,7,FALSE))</f>
        <v>0</v>
      </c>
      <c r="K94">
        <f>IF(A94=0,0,+VLOOKUP($A94,'по изворима и контима'!$A$12:I$499,8,FALSE))</f>
        <v>0</v>
      </c>
      <c r="L94">
        <f>IF(B94=0,0,+VLOOKUP($A94,'по изворима и контима'!$A$12:J$499,9,FALSE))</f>
        <v>0</v>
      </c>
      <c r="M94">
        <f>IF($A94=0,0,+VLOOKUP($G94,spisak!$C$11:$F$30,3,FALSE))</f>
        <v>0</v>
      </c>
      <c r="N94">
        <f>IF($A94=0,0,+VLOOKUP($G94,spisak!$C$11:$F$30,4,FALSE))</f>
        <v>0</v>
      </c>
      <c r="O94" s="141">
        <f t="shared" ref="O94" si="97">+IF(A94=0,0,"nakon 2018")</f>
        <v>0</v>
      </c>
      <c r="P94" s="123">
        <f>IF(C94=0,0,+VLOOKUP($A94,'по изворима и контима'!$A$12:R$499,COLUMN('по изворима и контима'!P:P),FALSE))</f>
        <v>0</v>
      </c>
    </row>
    <row r="95" spans="1:16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22">
        <f>IF(A95=0,0,+spisak!#REF!)</f>
        <v>0</v>
      </c>
      <c r="F95" s="122">
        <f>+IF(A95=0,0,VLOOKUP(prenos!G95,spisak!C$11:O$498,12,FALSE))</f>
        <v>0</v>
      </c>
      <c r="G95">
        <f>IF(A95=0,0,+VLOOKUP($A95,'по изворима и контима'!$A$12:D$499,4,FALSE))</f>
        <v>0</v>
      </c>
      <c r="H95">
        <f>IF(A95=0,0,+VLOOKUP($A95,'по изворима и контима'!$A$12:G$499,5,FALSE))</f>
        <v>0</v>
      </c>
      <c r="I95">
        <f>IF(A95=0,0,+VLOOKUP($A95,'по изворима и контима'!$A$12:H$499,6,FALSE))</f>
        <v>0</v>
      </c>
      <c r="J95">
        <f>IF(A95=0,0,+VLOOKUP($A95,'по изворима и контима'!$A$12:H$499,7,FALSE))</f>
        <v>0</v>
      </c>
      <c r="K95">
        <f>IF(A95=0,0,+VLOOKUP($A95,'по изворима и контима'!$A$12:I$499,8,FALSE))</f>
        <v>0</v>
      </c>
      <c r="L95">
        <f>IF(B95=0,0,+VLOOKUP($A95,'по изворима и контима'!$A$12:J$499,9,FALSE))</f>
        <v>0</v>
      </c>
      <c r="M95">
        <f>IF($A95=0,0,+VLOOKUP($G95,spisak!$C$11:$F$30,3,FALSE))</f>
        <v>0</v>
      </c>
      <c r="N95">
        <f>IF($A95=0,0,+VLOOKUP($G95,spisak!$C$11:$F$30,4,FALSE))</f>
        <v>0</v>
      </c>
      <c r="O95" s="141">
        <f t="shared" ref="O95" si="98">+IF(A95=0,0,"do 2014")</f>
        <v>0</v>
      </c>
      <c r="P95" s="123">
        <f>IF(A95=0,0,+VLOOKUP($A95,'по изворима и контима'!$A$12:L$499,COLUMN('по изворима и контима'!J:J),FALSE))</f>
        <v>0</v>
      </c>
    </row>
    <row r="96" spans="1:16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22">
        <f>IF(A96=0,0,+spisak!#REF!)</f>
        <v>0</v>
      </c>
      <c r="F96" s="122">
        <f>+IF(A96=0,0,VLOOKUP(prenos!G96,spisak!C$11:O$498,12,FALSE))</f>
        <v>0</v>
      </c>
      <c r="G96">
        <f>IF(A96=0,0,+VLOOKUP($A96,'по изворима и контима'!$A$12:D$499,4,FALSE))</f>
        <v>0</v>
      </c>
      <c r="H96">
        <f>IF(A96=0,0,+VLOOKUP($A96,'по изворима и контима'!$A$12:G$499,5,FALSE))</f>
        <v>0</v>
      </c>
      <c r="I96">
        <f>IF(A96=0,0,+VLOOKUP($A96,'по изворима и контима'!$A$12:H$499,6,FALSE))</f>
        <v>0</v>
      </c>
      <c r="J96">
        <f>IF(A96=0,0,+VLOOKUP($A96,'по изворима и контима'!$A$12:H$499,7,FALSE))</f>
        <v>0</v>
      </c>
      <c r="K96">
        <f>IF(A96=0,0,+VLOOKUP($A96,'по изворима и контима'!$A$12:I$499,8,FALSE))</f>
        <v>0</v>
      </c>
      <c r="L96">
        <f>IF(B96=0,0,+VLOOKUP($A96,'по изворима и контима'!$A$12:J$499,9,FALSE))</f>
        <v>0</v>
      </c>
      <c r="M96">
        <f>IF($A96=0,0,+VLOOKUP($G96,spisak!$C$11:$F$30,3,FALSE))</f>
        <v>0</v>
      </c>
      <c r="N96">
        <f>IF($A96=0,0,+VLOOKUP($G96,spisak!$C$11:$F$30,4,FALSE))</f>
        <v>0</v>
      </c>
      <c r="O96" s="141">
        <f t="shared" ref="O96" si="99">+IF(A96=0,0,"2015-plan")</f>
        <v>0</v>
      </c>
      <c r="P96" s="123">
        <f>IF(A96=0,0,+VLOOKUP($A96,'по изворима и контима'!$A$12:R$499,COLUMN('по изворима и контима'!K:K),FALSE))</f>
        <v>0</v>
      </c>
    </row>
    <row r="97" spans="1:16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22">
        <f>IF(A97=0,0,+spisak!#REF!)</f>
        <v>0</v>
      </c>
      <c r="F97" s="122">
        <f>+IF(A97=0,0,VLOOKUP(prenos!G97,spisak!C$11:O$498,12,FALSE))</f>
        <v>0</v>
      </c>
      <c r="G97">
        <f>IF(A97=0,0,+VLOOKUP($A97,'по изворима и контима'!$A$12:D$499,4,FALSE))</f>
        <v>0</v>
      </c>
      <c r="H97">
        <f>IF(A97=0,0,+VLOOKUP($A97,'по изворима и контима'!$A$12:G$499,5,FALSE))</f>
        <v>0</v>
      </c>
      <c r="I97">
        <f>IF(A97=0,0,+VLOOKUP($A97,'по изворима и контима'!$A$12:H$499,6,FALSE))</f>
        <v>0</v>
      </c>
      <c r="J97">
        <f>IF(A97=0,0,+VLOOKUP($A97,'по изворима и контима'!$A$12:H$499,7,FALSE))</f>
        <v>0</v>
      </c>
      <c r="K97">
        <f>IF(A97=0,0,+VLOOKUP($A97,'по изворима и контима'!$A$12:I$499,8,FALSE))</f>
        <v>0</v>
      </c>
      <c r="L97">
        <f>IF(B97=0,0,+VLOOKUP($A97,'по изворима и контима'!$A$12:J$499,9,FALSE))</f>
        <v>0</v>
      </c>
      <c r="M97">
        <f>IF($A97=0,0,+VLOOKUP($G97,spisak!$C$11:$F$30,3,FALSE))</f>
        <v>0</v>
      </c>
      <c r="N97">
        <f>IF($A97=0,0,+VLOOKUP($G97,spisak!$C$11:$F$30,4,FALSE))</f>
        <v>0</v>
      </c>
      <c r="O97" s="141">
        <f t="shared" ref="O97" si="101">+IF(A97=0,0,"2015-procena")</f>
        <v>0</v>
      </c>
      <c r="P97" s="123">
        <f>IF(A97=0,0,+VLOOKUP($A97,'по изворима и контима'!$A$12:R$499,COLUMN('по изворима и контима'!L:L),FALSE))</f>
        <v>0</v>
      </c>
    </row>
    <row r="98" spans="1:16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22">
        <f>IF(A98=0,0,+spisak!#REF!)</f>
        <v>0</v>
      </c>
      <c r="F98" s="122">
        <f>+IF(A98=0,0,VLOOKUP(prenos!G98,spisak!C$11:O$498,12,FALSE))</f>
        <v>0</v>
      </c>
      <c r="G98">
        <f>IF(A98=0,0,+VLOOKUP($A98,'по изворима и контима'!$A$12:D$499,4,FALSE))</f>
        <v>0</v>
      </c>
      <c r="H98">
        <f>IF(A98=0,0,+VLOOKUP($A98,'по изворима и контима'!$A$12:G$499,5,FALSE))</f>
        <v>0</v>
      </c>
      <c r="I98">
        <f>IF(A98=0,0,+VLOOKUP($A98,'по изворима и контима'!$A$12:H$499,6,FALSE))</f>
        <v>0</v>
      </c>
      <c r="J98">
        <f>IF(A98=0,0,+VLOOKUP($A98,'по изворима и контима'!$A$12:H$499,7,FALSE))</f>
        <v>0</v>
      </c>
      <c r="K98">
        <f>IF(A98=0,0,+VLOOKUP($A98,'по изворима и контима'!$A$12:I$499,8,FALSE))</f>
        <v>0</v>
      </c>
      <c r="L98">
        <f>IF(B98=0,0,+VLOOKUP($A98,'по изворима и контима'!$A$12:J$499,9,FALSE))</f>
        <v>0</v>
      </c>
      <c r="M98">
        <f>IF($A98=0,0,+VLOOKUP($G98,spisak!$C$11:$F$30,3,FALSE))</f>
        <v>0</v>
      </c>
      <c r="N98">
        <f>IF($A98=0,0,+VLOOKUP($G98,spisak!$C$11:$F$30,4,FALSE))</f>
        <v>0</v>
      </c>
      <c r="O98" s="141">
        <f t="shared" ref="O98" si="102">+IF(A98=0,0,"2016")</f>
        <v>0</v>
      </c>
      <c r="P98" s="123">
        <f>IF(A98=0,0,+VLOOKUP($A98,'по изворима и контима'!$A$12:R$499,COLUMN('по изворима и контима'!M:M),FALSE))</f>
        <v>0</v>
      </c>
    </row>
    <row r="99" spans="1:16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22">
        <f>IF(A99=0,0,+spisak!#REF!)</f>
        <v>0</v>
      </c>
      <c r="F99" s="122">
        <f>+IF(A99=0,0,VLOOKUP(prenos!G99,spisak!C$11:O$498,12,FALSE))</f>
        <v>0</v>
      </c>
      <c r="G99">
        <f>IF(A99=0,0,+VLOOKUP($A99,'по изворима и контима'!$A$12:D$499,4,FALSE))</f>
        <v>0</v>
      </c>
      <c r="H99">
        <f>IF(A99=0,0,+VLOOKUP($A99,'по изворима и контима'!$A$12:G$499,5,FALSE))</f>
        <v>0</v>
      </c>
      <c r="I99">
        <f>IF(A99=0,0,+VLOOKUP($A99,'по изворима и контима'!$A$12:H$499,6,FALSE))</f>
        <v>0</v>
      </c>
      <c r="J99">
        <f>IF(A99=0,0,+VLOOKUP($A99,'по изворима и контима'!$A$12:H$499,7,FALSE))</f>
        <v>0</v>
      </c>
      <c r="K99">
        <f>IF(A99=0,0,+VLOOKUP($A99,'по изворима и контима'!$A$12:I$499,8,FALSE))</f>
        <v>0</v>
      </c>
      <c r="L99">
        <f>IF(B99=0,0,+VLOOKUP($A99,'по изворима и контима'!$A$12:J$499,9,FALSE))</f>
        <v>0</v>
      </c>
      <c r="M99">
        <f>IF($A99=0,0,+VLOOKUP($G99,spisak!$C$11:$F$30,3,FALSE))</f>
        <v>0</v>
      </c>
      <c r="N99">
        <f>IF($A99=0,0,+VLOOKUP($G99,spisak!$C$11:$F$30,4,FALSE))</f>
        <v>0</v>
      </c>
      <c r="O99" s="141">
        <f t="shared" ref="O99" si="103">+IF(A99=0,0,"2017")</f>
        <v>0</v>
      </c>
      <c r="P99" s="123">
        <f>IF(C99=0,0,+VLOOKUP($A99,'по изворима и контима'!$A$12:R$499,COLUMN('по изворима и контима'!N:N),FALSE))</f>
        <v>0</v>
      </c>
    </row>
    <row r="100" spans="1:16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22">
        <f>IF(A100=0,0,+spisak!#REF!)</f>
        <v>0</v>
      </c>
      <c r="F100" s="122">
        <f>+IF(A100=0,0,VLOOKUP(prenos!G100,spisak!C$11:O$498,12,FALSE))</f>
        <v>0</v>
      </c>
      <c r="G100">
        <f>IF(A100=0,0,+VLOOKUP($A100,'по изворима и контима'!$A$12:D$499,4,FALSE))</f>
        <v>0</v>
      </c>
      <c r="H100">
        <f>IF(A100=0,0,+VLOOKUP($A100,'по изворима и контима'!$A$12:G$499,5,FALSE))</f>
        <v>0</v>
      </c>
      <c r="I100">
        <f>IF(A100=0,0,+VLOOKUP($A100,'по изворима и контима'!$A$12:H$499,6,FALSE))</f>
        <v>0</v>
      </c>
      <c r="J100">
        <f>IF(A100=0,0,+VLOOKUP($A100,'по изворима и контима'!$A$12:H$499,7,FALSE))</f>
        <v>0</v>
      </c>
      <c r="K100">
        <f>IF(A100=0,0,+VLOOKUP($A100,'по изворима и контима'!$A$12:I$499,8,FALSE))</f>
        <v>0</v>
      </c>
      <c r="L100">
        <f>IF(B100=0,0,+VLOOKUP($A100,'по изворима и контима'!$A$12:J$499,9,FALSE))</f>
        <v>0</v>
      </c>
      <c r="M100">
        <f>IF($A100=0,0,+VLOOKUP($G100,spisak!$C$11:$F$30,3,FALSE))</f>
        <v>0</v>
      </c>
      <c r="N100">
        <f>IF($A100=0,0,+VLOOKUP($G100,spisak!$C$11:$F$30,4,FALSE))</f>
        <v>0</v>
      </c>
      <c r="O100" s="141">
        <f t="shared" ref="O100" si="104">+IF(A100=0,0,"2018")</f>
        <v>0</v>
      </c>
      <c r="P100" s="123">
        <f>IF(C100=0,0,+VLOOKUP($A100,'по изворима и контима'!$A$12:R$499,COLUMN('по изворима и контима'!O:O),FALSE))</f>
        <v>0</v>
      </c>
    </row>
    <row r="101" spans="1:16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22">
        <f>IF(A101=0,0,+spisak!#REF!)</f>
        <v>0</v>
      </c>
      <c r="F101" s="122">
        <f>+IF(A101=0,0,VLOOKUP(prenos!G101,spisak!C$11:O$498,12,FALSE))</f>
        <v>0</v>
      </c>
      <c r="G101">
        <f>IF(A101=0,0,+VLOOKUP($A101,'по изворима и контима'!$A$12:D$499,4,FALSE))</f>
        <v>0</v>
      </c>
      <c r="H101">
        <f>IF(A101=0,0,+VLOOKUP($A101,'по изворима и контима'!$A$12:G$499,5,FALSE))</f>
        <v>0</v>
      </c>
      <c r="I101">
        <f>IF(A101=0,0,+VLOOKUP($A101,'по изворима и контима'!$A$12:H$499,6,FALSE))</f>
        <v>0</v>
      </c>
      <c r="J101">
        <f>IF(A101=0,0,+VLOOKUP($A101,'по изворима и контима'!$A$12:H$499,7,FALSE))</f>
        <v>0</v>
      </c>
      <c r="K101">
        <f>IF(A101=0,0,+VLOOKUP($A101,'по изворима и контима'!$A$12:I$499,8,FALSE))</f>
        <v>0</v>
      </c>
      <c r="L101">
        <f>IF(B101=0,0,+VLOOKUP($A101,'по изворима и контима'!$A$12:J$499,9,FALSE))</f>
        <v>0</v>
      </c>
      <c r="M101">
        <f>IF($A101=0,0,+VLOOKUP($G101,spisak!$C$11:$F$30,3,FALSE))</f>
        <v>0</v>
      </c>
      <c r="N101">
        <f>IF($A101=0,0,+VLOOKUP($G101,spisak!$C$11:$F$30,4,FALSE))</f>
        <v>0</v>
      </c>
      <c r="O101" s="141">
        <f t="shared" ref="O101" si="105">+IF(A101=0,0,"nakon 2018")</f>
        <v>0</v>
      </c>
      <c r="P101" s="123">
        <f>IF(C101=0,0,+VLOOKUP($A101,'по изворима и контима'!$A$12:R$499,COLUMN('по изворима и контима'!P:P),FALSE))</f>
        <v>0</v>
      </c>
    </row>
    <row r="102" spans="1:16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22">
        <f>IF(A102=0,0,+spisak!#REF!)</f>
        <v>0</v>
      </c>
      <c r="F102" s="122">
        <f>+IF(A102=0,0,VLOOKUP(prenos!G102,spisak!C$11:O$498,12,FALSE))</f>
        <v>0</v>
      </c>
      <c r="G102">
        <f>IF(A102=0,0,+VLOOKUP($A102,'по изворима и контима'!$A$12:D$499,4,FALSE))</f>
        <v>0</v>
      </c>
      <c r="H102">
        <f>IF(A102=0,0,+VLOOKUP($A102,'по изворима и контима'!$A$12:G$499,5,FALSE))</f>
        <v>0</v>
      </c>
      <c r="I102">
        <f>IF(A102=0,0,+VLOOKUP($A102,'по изворима и контима'!$A$12:H$499,6,FALSE))</f>
        <v>0</v>
      </c>
      <c r="J102">
        <f>IF(A102=0,0,+VLOOKUP($A102,'по изворима и контима'!$A$12:H$499,7,FALSE))</f>
        <v>0</v>
      </c>
      <c r="K102">
        <f>IF(A102=0,0,+VLOOKUP($A102,'по изворима и контима'!$A$12:I$499,8,FALSE))</f>
        <v>0</v>
      </c>
      <c r="L102">
        <f>IF(B102=0,0,+VLOOKUP($A102,'по изворима и контима'!$A$12:J$499,9,FALSE))</f>
        <v>0</v>
      </c>
      <c r="M102">
        <f>IF($A102=0,0,+VLOOKUP($G102,spisak!$C$11:$F$30,3,FALSE))</f>
        <v>0</v>
      </c>
      <c r="N102">
        <f>IF($A102=0,0,+VLOOKUP($G102,spisak!$C$11:$F$30,4,FALSE))</f>
        <v>0</v>
      </c>
      <c r="O102" s="141">
        <f t="shared" ref="O102" si="106">+IF(A102=0,0,"do 2014")</f>
        <v>0</v>
      </c>
      <c r="P102" s="123">
        <f>IF(A102=0,0,+VLOOKUP($A102,'по изворима и контима'!$A$12:L$499,COLUMN('по изворима и контима'!J:J),FALSE))</f>
        <v>0</v>
      </c>
    </row>
    <row r="103" spans="1:16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22">
        <f>IF(A103=0,0,+spisak!#REF!)</f>
        <v>0</v>
      </c>
      <c r="F103" s="122">
        <f>+IF(A103=0,0,VLOOKUP(prenos!G103,spisak!C$11:O$498,12,FALSE))</f>
        <v>0</v>
      </c>
      <c r="G103">
        <f>IF(A103=0,0,+VLOOKUP($A103,'по изворима и контима'!$A$12:D$499,4,FALSE))</f>
        <v>0</v>
      </c>
      <c r="H103">
        <f>IF(A103=0,0,+VLOOKUP($A103,'по изворима и контима'!$A$12:G$499,5,FALSE))</f>
        <v>0</v>
      </c>
      <c r="I103">
        <f>IF(A103=0,0,+VLOOKUP($A103,'по изворима и контима'!$A$12:H$499,6,FALSE))</f>
        <v>0</v>
      </c>
      <c r="J103">
        <f>IF(A103=0,0,+VLOOKUP($A103,'по изворима и контима'!$A$12:H$499,7,FALSE))</f>
        <v>0</v>
      </c>
      <c r="K103">
        <f>IF(A103=0,0,+VLOOKUP($A103,'по изворима и контима'!$A$12:I$499,8,FALSE))</f>
        <v>0</v>
      </c>
      <c r="L103">
        <f>IF(B103=0,0,+VLOOKUP($A103,'по изворима и контима'!$A$12:J$499,9,FALSE))</f>
        <v>0</v>
      </c>
      <c r="M103">
        <f>IF($A103=0,0,+VLOOKUP($G103,spisak!$C$11:$F$30,3,FALSE))</f>
        <v>0</v>
      </c>
      <c r="N103">
        <f>IF($A103=0,0,+VLOOKUP($G103,spisak!$C$11:$F$30,4,FALSE))</f>
        <v>0</v>
      </c>
      <c r="O103" s="141">
        <f t="shared" ref="O103" si="107">+IF(A103=0,0,"2015-plan")</f>
        <v>0</v>
      </c>
      <c r="P103" s="123">
        <f>IF(A103=0,0,+VLOOKUP($A103,'по изворима и контима'!$A$12:R$499,COLUMN('по изворима и контима'!K:K),FALSE))</f>
        <v>0</v>
      </c>
    </row>
    <row r="104" spans="1:16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22">
        <f>IF(A104=0,0,+spisak!#REF!)</f>
        <v>0</v>
      </c>
      <c r="F104" s="122">
        <f>+IF(A104=0,0,VLOOKUP(prenos!G104,spisak!C$11:O$498,12,FALSE))</f>
        <v>0</v>
      </c>
      <c r="G104">
        <f>IF(A104=0,0,+VLOOKUP($A104,'по изворима и контима'!$A$12:D$499,4,FALSE))</f>
        <v>0</v>
      </c>
      <c r="H104">
        <f>IF(A104=0,0,+VLOOKUP($A104,'по изворима и контима'!$A$12:G$499,5,FALSE))</f>
        <v>0</v>
      </c>
      <c r="I104">
        <f>IF(A104=0,0,+VLOOKUP($A104,'по изворима и контима'!$A$12:H$499,6,FALSE))</f>
        <v>0</v>
      </c>
      <c r="J104">
        <f>IF(A104=0,0,+VLOOKUP($A104,'по изворима и контима'!$A$12:H$499,7,FALSE))</f>
        <v>0</v>
      </c>
      <c r="K104">
        <f>IF(A104=0,0,+VLOOKUP($A104,'по изворима и контима'!$A$12:I$499,8,FALSE))</f>
        <v>0</v>
      </c>
      <c r="L104">
        <f>IF(B104=0,0,+VLOOKUP($A104,'по изворима и контима'!$A$12:J$499,9,FALSE))</f>
        <v>0</v>
      </c>
      <c r="M104">
        <f>IF($A104=0,0,+VLOOKUP($G104,spisak!$C$11:$F$30,3,FALSE))</f>
        <v>0</v>
      </c>
      <c r="N104">
        <f>IF($A104=0,0,+VLOOKUP($G104,spisak!$C$11:$F$30,4,FALSE))</f>
        <v>0</v>
      </c>
      <c r="O104" s="141">
        <f t="shared" ref="O104" si="108">+IF(A104=0,0,"2015-procena")</f>
        <v>0</v>
      </c>
      <c r="P104" s="123">
        <f>IF(A104=0,0,+VLOOKUP($A104,'по изворима и контима'!$A$12:R$499,COLUMN('по изворима и контима'!L:L),FALSE))</f>
        <v>0</v>
      </c>
    </row>
    <row r="105" spans="1:16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22">
        <f>IF(A105=0,0,+spisak!#REF!)</f>
        <v>0</v>
      </c>
      <c r="F105" s="122">
        <f>+IF(A105=0,0,VLOOKUP(prenos!G105,spisak!C$11:O$498,12,FALSE))</f>
        <v>0</v>
      </c>
      <c r="G105">
        <f>IF(A105=0,0,+VLOOKUP($A105,'по изворима и контима'!$A$12:D$499,4,FALSE))</f>
        <v>0</v>
      </c>
      <c r="H105">
        <f>IF(A105=0,0,+VLOOKUP($A105,'по изворима и контима'!$A$12:G$499,5,FALSE))</f>
        <v>0</v>
      </c>
      <c r="I105">
        <f>IF(A105=0,0,+VLOOKUP($A105,'по изворима и контима'!$A$12:H$499,6,FALSE))</f>
        <v>0</v>
      </c>
      <c r="J105">
        <f>IF(A105=0,0,+VLOOKUP($A105,'по изворима и контима'!$A$12:H$499,7,FALSE))</f>
        <v>0</v>
      </c>
      <c r="K105">
        <f>IF(A105=0,0,+VLOOKUP($A105,'по изворима и контима'!$A$12:I$499,8,FALSE))</f>
        <v>0</v>
      </c>
      <c r="L105">
        <f>IF(B105=0,0,+VLOOKUP($A105,'по изворима и контима'!$A$12:J$499,9,FALSE))</f>
        <v>0</v>
      </c>
      <c r="M105">
        <f>IF($A105=0,0,+VLOOKUP($G105,spisak!$C$11:$F$30,3,FALSE))</f>
        <v>0</v>
      </c>
      <c r="N105">
        <f>IF($A105=0,0,+VLOOKUP($G105,spisak!$C$11:$F$30,4,FALSE))</f>
        <v>0</v>
      </c>
      <c r="O105" s="141">
        <f t="shared" ref="O105" si="109">+IF(A105=0,0,"2016")</f>
        <v>0</v>
      </c>
      <c r="P105" s="123">
        <f>IF(A105=0,0,+VLOOKUP($A105,'по изворима и контима'!$A$12:R$499,COLUMN('по изворима и контима'!M:M),FALSE))</f>
        <v>0</v>
      </c>
    </row>
    <row r="106" spans="1:16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22">
        <f>IF(A106=0,0,+spisak!#REF!)</f>
        <v>0</v>
      </c>
      <c r="F106" s="122">
        <f>+IF(A106=0,0,VLOOKUP(prenos!G106,spisak!C$11:O$498,12,FALSE))</f>
        <v>0</v>
      </c>
      <c r="G106">
        <f>IF(A106=0,0,+VLOOKUP($A106,'по изворима и контима'!$A$12:D$499,4,FALSE))</f>
        <v>0</v>
      </c>
      <c r="H106">
        <f>IF(A106=0,0,+VLOOKUP($A106,'по изворима и контима'!$A$12:G$499,5,FALSE))</f>
        <v>0</v>
      </c>
      <c r="I106">
        <f>IF(A106=0,0,+VLOOKUP($A106,'по изворима и контима'!$A$12:H$499,6,FALSE))</f>
        <v>0</v>
      </c>
      <c r="J106">
        <f>IF(A106=0,0,+VLOOKUP($A106,'по изворима и контима'!$A$12:H$499,7,FALSE))</f>
        <v>0</v>
      </c>
      <c r="K106">
        <f>IF(A106=0,0,+VLOOKUP($A106,'по изворима и контима'!$A$12:I$499,8,FALSE))</f>
        <v>0</v>
      </c>
      <c r="L106">
        <f>IF(B106=0,0,+VLOOKUP($A106,'по изворима и контима'!$A$12:J$499,9,FALSE))</f>
        <v>0</v>
      </c>
      <c r="M106">
        <f>IF($A106=0,0,+VLOOKUP($G106,spisak!$C$11:$F$30,3,FALSE))</f>
        <v>0</v>
      </c>
      <c r="N106">
        <f>IF($A106=0,0,+VLOOKUP($G106,spisak!$C$11:$F$30,4,FALSE))</f>
        <v>0</v>
      </c>
      <c r="O106" s="141">
        <f t="shared" ref="O106" si="110">+IF(A106=0,0,"2017")</f>
        <v>0</v>
      </c>
      <c r="P106" s="123">
        <f>IF(C106=0,0,+VLOOKUP($A106,'по изворима и контима'!$A$12:R$499,COLUMN('по изворима и контима'!N:N),FALSE))</f>
        <v>0</v>
      </c>
    </row>
    <row r="107" spans="1:16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22">
        <f>IF(A107=0,0,+spisak!#REF!)</f>
        <v>0</v>
      </c>
      <c r="F107" s="122">
        <f>+IF(A107=0,0,VLOOKUP(prenos!G107,spisak!C$11:O$498,12,FALSE))</f>
        <v>0</v>
      </c>
      <c r="G107">
        <f>IF(A107=0,0,+VLOOKUP($A107,'по изворима и контима'!$A$12:D$499,4,FALSE))</f>
        <v>0</v>
      </c>
      <c r="H107">
        <f>IF(A107=0,0,+VLOOKUP($A107,'по изворима и контима'!$A$12:G$499,5,FALSE))</f>
        <v>0</v>
      </c>
      <c r="I107">
        <f>IF(A107=0,0,+VLOOKUP($A107,'по изворима и контима'!$A$12:H$499,6,FALSE))</f>
        <v>0</v>
      </c>
      <c r="J107">
        <f>IF(A107=0,0,+VLOOKUP($A107,'по изворима и контима'!$A$12:H$499,7,FALSE))</f>
        <v>0</v>
      </c>
      <c r="K107">
        <f>IF(A107=0,0,+VLOOKUP($A107,'по изворима и контима'!$A$12:I$499,8,FALSE))</f>
        <v>0</v>
      </c>
      <c r="L107">
        <f>IF(B107=0,0,+VLOOKUP($A107,'по изворима и контима'!$A$12:J$499,9,FALSE))</f>
        <v>0</v>
      </c>
      <c r="M107">
        <f>IF($A107=0,0,+VLOOKUP($G107,spisak!$C$11:$F$30,3,FALSE))</f>
        <v>0</v>
      </c>
      <c r="N107">
        <f>IF($A107=0,0,+VLOOKUP($G107,spisak!$C$11:$F$30,4,FALSE))</f>
        <v>0</v>
      </c>
      <c r="O107" s="141">
        <f t="shared" ref="O107" si="111">+IF(A107=0,0,"2018")</f>
        <v>0</v>
      </c>
      <c r="P107" s="123">
        <f>IF(C107=0,0,+VLOOKUP($A107,'по изворима и контима'!$A$12:R$499,COLUMN('по изворима и контима'!O:O),FALSE))</f>
        <v>0</v>
      </c>
    </row>
    <row r="108" spans="1:16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22">
        <f>IF(A108=0,0,+spisak!#REF!)</f>
        <v>0</v>
      </c>
      <c r="F108" s="122">
        <f>+IF(A108=0,0,VLOOKUP(prenos!G108,spisak!C$11:O$498,12,FALSE))</f>
        <v>0</v>
      </c>
      <c r="G108">
        <f>IF(A108=0,0,+VLOOKUP($A108,'по изворима и контима'!$A$12:D$499,4,FALSE))</f>
        <v>0</v>
      </c>
      <c r="H108">
        <f>IF(A108=0,0,+VLOOKUP($A108,'по изворима и контима'!$A$12:G$499,5,FALSE))</f>
        <v>0</v>
      </c>
      <c r="I108">
        <f>IF(A108=0,0,+VLOOKUP($A108,'по изворима и контима'!$A$12:H$499,6,FALSE))</f>
        <v>0</v>
      </c>
      <c r="J108">
        <f>IF(A108=0,0,+VLOOKUP($A108,'по изворима и контима'!$A$12:H$499,7,FALSE))</f>
        <v>0</v>
      </c>
      <c r="K108">
        <f>IF(A108=0,0,+VLOOKUP($A108,'по изворима и контима'!$A$12:I$499,8,FALSE))</f>
        <v>0</v>
      </c>
      <c r="L108">
        <f>IF(B108=0,0,+VLOOKUP($A108,'по изворима и контима'!$A$12:J$499,9,FALSE))</f>
        <v>0</v>
      </c>
      <c r="M108">
        <f>IF($A108=0,0,+VLOOKUP($G108,spisak!$C$11:$F$30,3,FALSE))</f>
        <v>0</v>
      </c>
      <c r="N108">
        <f>IF($A108=0,0,+VLOOKUP($G108,spisak!$C$11:$F$30,4,FALSE))</f>
        <v>0</v>
      </c>
      <c r="O108" s="141">
        <f t="shared" ref="O108" si="112">+IF(A108=0,0,"nakon 2018")</f>
        <v>0</v>
      </c>
      <c r="P108" s="123">
        <f>IF(C108=0,0,+VLOOKUP($A108,'по изворима и контима'!$A$12:R$499,COLUMN('по изворима и контима'!P:P),FALSE))</f>
        <v>0</v>
      </c>
    </row>
    <row r="109" spans="1:16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22">
        <f>IF(A109=0,0,+spisak!#REF!)</f>
        <v>0</v>
      </c>
      <c r="F109" s="122">
        <f>+IF(A109=0,0,VLOOKUP(prenos!G109,spisak!C$11:O$498,12,FALSE))</f>
        <v>0</v>
      </c>
      <c r="G109">
        <f>IF(A109=0,0,+VLOOKUP($A109,'по изворима и контима'!$A$12:D$499,4,FALSE))</f>
        <v>0</v>
      </c>
      <c r="H109">
        <f>IF(A109=0,0,+VLOOKUP($A109,'по изворима и контима'!$A$12:G$499,5,FALSE))</f>
        <v>0</v>
      </c>
      <c r="I109">
        <f>IF(A109=0,0,+VLOOKUP($A109,'по изворима и контима'!$A$12:H$499,6,FALSE))</f>
        <v>0</v>
      </c>
      <c r="J109">
        <f>IF(A109=0,0,+VLOOKUP($A109,'по изворима и контима'!$A$12:H$499,7,FALSE))</f>
        <v>0</v>
      </c>
      <c r="K109">
        <f>IF(A109=0,0,+VLOOKUP($A109,'по изворима и контима'!$A$12:I$499,8,FALSE))</f>
        <v>0</v>
      </c>
      <c r="L109">
        <f>IF(B109=0,0,+VLOOKUP($A109,'по изворима и контима'!$A$12:J$499,9,FALSE))</f>
        <v>0</v>
      </c>
      <c r="M109">
        <f>IF($A109=0,0,+VLOOKUP($G109,spisak!$C$11:$F$30,3,FALSE))</f>
        <v>0</v>
      </c>
      <c r="N109">
        <f>IF($A109=0,0,+VLOOKUP($G109,spisak!$C$11:$F$30,4,FALSE))</f>
        <v>0</v>
      </c>
      <c r="O109" s="141">
        <f t="shared" ref="O109" si="113">+IF(A109=0,0,"do 2014")</f>
        <v>0</v>
      </c>
      <c r="P109" s="123">
        <f>IF(A109=0,0,+VLOOKUP($A109,'по изворима и контима'!$A$12:L$499,COLUMN('по изворима и контима'!J:J),FALSE))</f>
        <v>0</v>
      </c>
    </row>
    <row r="110" spans="1:16">
      <c r="A110">
        <f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22">
        <f>IF(A110=0,0,+spisak!#REF!)</f>
        <v>0</v>
      </c>
      <c r="F110" s="122">
        <f>+IF(A110=0,0,VLOOKUP(prenos!G110,spisak!C$11:O$498,12,FALSE))</f>
        <v>0</v>
      </c>
      <c r="G110">
        <f>IF(A110=0,0,+VLOOKUP($A110,'по изворима и контима'!$A$12:D$499,4,FALSE))</f>
        <v>0</v>
      </c>
      <c r="H110">
        <f>IF(A110=0,0,+VLOOKUP($A110,'по изворима и контима'!$A$12:G$499,5,FALSE))</f>
        <v>0</v>
      </c>
      <c r="I110">
        <f>IF(A110=0,0,+VLOOKUP($A110,'по изворима и контима'!$A$12:H$499,6,FALSE))</f>
        <v>0</v>
      </c>
      <c r="J110">
        <f>IF(A110=0,0,+VLOOKUP($A110,'по изворима и контима'!$A$12:H$499,7,FALSE))</f>
        <v>0</v>
      </c>
      <c r="K110">
        <f>IF(A110=0,0,+VLOOKUP($A110,'по изворима и контима'!$A$12:I$499,8,FALSE))</f>
        <v>0</v>
      </c>
      <c r="L110">
        <f>IF(B110=0,0,+VLOOKUP($A110,'по изворима и контима'!$A$12:J$499,9,FALSE))</f>
        <v>0</v>
      </c>
      <c r="M110">
        <f>IF($A110=0,0,+VLOOKUP($G110,spisak!$C$11:$F$30,3,FALSE))</f>
        <v>0</v>
      </c>
      <c r="N110">
        <f>IF($A110=0,0,+VLOOKUP($G110,spisak!$C$11:$F$30,4,FALSE))</f>
        <v>0</v>
      </c>
      <c r="O110" s="141">
        <f t="shared" ref="O110" si="114">+IF(A110=0,0,"2015-plan")</f>
        <v>0</v>
      </c>
      <c r="P110" s="123">
        <f>IF(A110=0,0,+VLOOKUP($A110,'по изворима и контима'!$A$12:R$499,COLUMN('по изворима и контима'!K:K),FALSE))</f>
        <v>0</v>
      </c>
    </row>
    <row r="111" spans="1:16">
      <c r="A111">
        <f t="shared" ref="A111:A115" si="115">+A110</f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22">
        <f>IF(A111=0,0,+spisak!#REF!)</f>
        <v>0</v>
      </c>
      <c r="F111" s="122">
        <f>+IF(A111=0,0,VLOOKUP(prenos!G111,spisak!C$11:O$498,12,FALSE))</f>
        <v>0</v>
      </c>
      <c r="G111">
        <f>IF(A111=0,0,+VLOOKUP($A111,'по изворима и контима'!$A$12:D$499,4,FALSE))</f>
        <v>0</v>
      </c>
      <c r="H111">
        <f>IF(A111=0,0,+VLOOKUP($A111,'по изворима и контима'!$A$12:G$499,5,FALSE))</f>
        <v>0</v>
      </c>
      <c r="I111">
        <f>IF(A111=0,0,+VLOOKUP($A111,'по изворима и контима'!$A$12:H$499,6,FALSE))</f>
        <v>0</v>
      </c>
      <c r="J111">
        <f>IF(A111=0,0,+VLOOKUP($A111,'по изворима и контима'!$A$12:H$499,7,FALSE))</f>
        <v>0</v>
      </c>
      <c r="K111">
        <f>IF(A111=0,0,+VLOOKUP($A111,'по изворима и контима'!$A$12:I$499,8,FALSE))</f>
        <v>0</v>
      </c>
      <c r="L111">
        <f>IF(B111=0,0,+VLOOKUP($A111,'по изворима и контима'!$A$12:J$499,9,FALSE))</f>
        <v>0</v>
      </c>
      <c r="M111">
        <f>IF($A111=0,0,+VLOOKUP($G111,spisak!$C$11:$F$30,3,FALSE))</f>
        <v>0</v>
      </c>
      <c r="N111">
        <f>IF($A111=0,0,+VLOOKUP($G111,spisak!$C$11:$F$30,4,FALSE))</f>
        <v>0</v>
      </c>
      <c r="O111" s="141">
        <f t="shared" ref="O111" si="116">+IF(A111=0,0,"2015-procena")</f>
        <v>0</v>
      </c>
      <c r="P111" s="123">
        <f>IF(A111=0,0,+VLOOKUP($A111,'по изворима и контима'!$A$12:R$499,COLUMN('по изворима и контима'!L:L),FALSE))</f>
        <v>0</v>
      </c>
    </row>
    <row r="112" spans="1:16">
      <c r="A112">
        <f t="shared" si="115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22">
        <f>IF(A112=0,0,+spisak!#REF!)</f>
        <v>0</v>
      </c>
      <c r="F112" s="122">
        <f>+IF(A112=0,0,VLOOKUP(prenos!G112,spisak!C$11:O$498,12,FALSE))</f>
        <v>0</v>
      </c>
      <c r="G112">
        <f>IF(A112=0,0,+VLOOKUP($A112,'по изворима и контима'!$A$12:D$499,4,FALSE))</f>
        <v>0</v>
      </c>
      <c r="H112">
        <f>IF(A112=0,0,+VLOOKUP($A112,'по изворима и контима'!$A$12:G$499,5,FALSE))</f>
        <v>0</v>
      </c>
      <c r="I112">
        <f>IF(A112=0,0,+VLOOKUP($A112,'по изворима и контима'!$A$12:H$499,6,FALSE))</f>
        <v>0</v>
      </c>
      <c r="J112">
        <f>IF(A112=0,0,+VLOOKUP($A112,'по изворима и контима'!$A$12:H$499,7,FALSE))</f>
        <v>0</v>
      </c>
      <c r="K112">
        <f>IF(A112=0,0,+VLOOKUP($A112,'по изворима и контима'!$A$12:I$499,8,FALSE))</f>
        <v>0</v>
      </c>
      <c r="L112">
        <f>IF(B112=0,0,+VLOOKUP($A112,'по изворима и контима'!$A$12:J$499,9,FALSE))</f>
        <v>0</v>
      </c>
      <c r="M112">
        <f>IF($A112=0,0,+VLOOKUP($G112,spisak!$C$11:$F$30,3,FALSE))</f>
        <v>0</v>
      </c>
      <c r="N112">
        <f>IF($A112=0,0,+VLOOKUP($G112,spisak!$C$11:$F$30,4,FALSE))</f>
        <v>0</v>
      </c>
      <c r="O112" s="141">
        <f t="shared" ref="O112" si="117">+IF(A112=0,0,"2016")</f>
        <v>0</v>
      </c>
      <c r="P112" s="123">
        <f>IF(A112=0,0,+VLOOKUP($A112,'по изворима и контима'!$A$12:R$499,COLUMN('по изворима и контима'!M:M),FALSE))</f>
        <v>0</v>
      </c>
    </row>
    <row r="113" spans="1:16">
      <c r="A113">
        <f t="shared" si="115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22">
        <f>IF(A113=0,0,+spisak!#REF!)</f>
        <v>0</v>
      </c>
      <c r="F113" s="122">
        <f>+IF(A113=0,0,VLOOKUP(prenos!G113,spisak!C$11:O$498,12,FALSE))</f>
        <v>0</v>
      </c>
      <c r="G113">
        <f>IF(A113=0,0,+VLOOKUP($A113,'по изворима и контима'!$A$12:D$499,4,FALSE))</f>
        <v>0</v>
      </c>
      <c r="H113">
        <f>IF(A113=0,0,+VLOOKUP($A113,'по изворима и контима'!$A$12:G$499,5,FALSE))</f>
        <v>0</v>
      </c>
      <c r="I113">
        <f>IF(A113=0,0,+VLOOKUP($A113,'по изворима и контима'!$A$12:H$499,6,FALSE))</f>
        <v>0</v>
      </c>
      <c r="J113">
        <f>IF(A113=0,0,+VLOOKUP($A113,'по изворима и контима'!$A$12:H$499,7,FALSE))</f>
        <v>0</v>
      </c>
      <c r="K113">
        <f>IF(A113=0,0,+VLOOKUP($A113,'по изворима и контима'!$A$12:I$499,8,FALSE))</f>
        <v>0</v>
      </c>
      <c r="L113">
        <f>IF(B113=0,0,+VLOOKUP($A113,'по изворима и контима'!$A$12:J$499,9,FALSE))</f>
        <v>0</v>
      </c>
      <c r="M113">
        <f>IF($A113=0,0,+VLOOKUP($G113,spisak!$C$11:$F$30,3,FALSE))</f>
        <v>0</v>
      </c>
      <c r="N113">
        <f>IF($A113=0,0,+VLOOKUP($G113,spisak!$C$11:$F$30,4,FALSE))</f>
        <v>0</v>
      </c>
      <c r="O113" s="141">
        <f t="shared" ref="O113" si="118">+IF(A113=0,0,"2017")</f>
        <v>0</v>
      </c>
      <c r="P113" s="123">
        <f>IF(C113=0,0,+VLOOKUP($A113,'по изворима и контима'!$A$12:R$499,COLUMN('по изворима и контима'!N:N),FALSE))</f>
        <v>0</v>
      </c>
    </row>
    <row r="114" spans="1:16">
      <c r="A114">
        <f t="shared" si="115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22">
        <f>IF(A114=0,0,+spisak!#REF!)</f>
        <v>0</v>
      </c>
      <c r="F114" s="122">
        <f>+IF(A114=0,0,VLOOKUP(prenos!G114,spisak!C$11:O$498,12,FALSE))</f>
        <v>0</v>
      </c>
      <c r="G114">
        <f>IF(A114=0,0,+VLOOKUP($A114,'по изворима и контима'!$A$12:D$499,4,FALSE))</f>
        <v>0</v>
      </c>
      <c r="H114">
        <f>IF(A114=0,0,+VLOOKUP($A114,'по изворима и контима'!$A$12:G$499,5,FALSE))</f>
        <v>0</v>
      </c>
      <c r="I114">
        <f>IF(A114=0,0,+VLOOKUP($A114,'по изворима и контима'!$A$12:H$499,6,FALSE))</f>
        <v>0</v>
      </c>
      <c r="J114">
        <f>IF(A114=0,0,+VLOOKUP($A114,'по изворима и контима'!$A$12:H$499,7,FALSE))</f>
        <v>0</v>
      </c>
      <c r="K114">
        <f>IF(A114=0,0,+VLOOKUP($A114,'по изворима и контима'!$A$12:I$499,8,FALSE))</f>
        <v>0</v>
      </c>
      <c r="L114">
        <f>IF(B114=0,0,+VLOOKUP($A114,'по изворима и контима'!$A$12:J$499,9,FALSE))</f>
        <v>0</v>
      </c>
      <c r="M114">
        <f>IF($A114=0,0,+VLOOKUP($G114,spisak!$C$11:$F$30,3,FALSE))</f>
        <v>0</v>
      </c>
      <c r="N114">
        <f>IF($A114=0,0,+VLOOKUP($G114,spisak!$C$11:$F$30,4,FALSE))</f>
        <v>0</v>
      </c>
      <c r="O114" s="141">
        <f t="shared" ref="O114" si="119">+IF(A114=0,0,"2018")</f>
        <v>0</v>
      </c>
      <c r="P114" s="123">
        <f>IF(C114=0,0,+VLOOKUP($A114,'по изворима и контима'!$A$12:R$499,COLUMN('по изворима и контима'!O:O),FALSE))</f>
        <v>0</v>
      </c>
    </row>
    <row r="115" spans="1:16">
      <c r="A115">
        <f t="shared" si="115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22">
        <f>IF(A115=0,0,+spisak!#REF!)</f>
        <v>0</v>
      </c>
      <c r="F115" s="122">
        <f>+IF(A115=0,0,VLOOKUP(prenos!G115,spisak!C$11:O$498,12,FALSE))</f>
        <v>0</v>
      </c>
      <c r="G115">
        <f>IF(A115=0,0,+VLOOKUP($A115,'по изворима и контима'!$A$12:D$499,4,FALSE))</f>
        <v>0</v>
      </c>
      <c r="H115">
        <f>IF(A115=0,0,+VLOOKUP($A115,'по изворима и контима'!$A$12:G$499,5,FALSE))</f>
        <v>0</v>
      </c>
      <c r="I115">
        <f>IF(A115=0,0,+VLOOKUP($A115,'по изворима и контима'!$A$12:H$499,6,FALSE))</f>
        <v>0</v>
      </c>
      <c r="J115">
        <f>IF(A115=0,0,+VLOOKUP($A115,'по изворима и контима'!$A$12:H$499,7,FALSE))</f>
        <v>0</v>
      </c>
      <c r="K115">
        <f>IF(A115=0,0,+VLOOKUP($A115,'по изворима и контима'!$A$12:I$499,8,FALSE))</f>
        <v>0</v>
      </c>
      <c r="L115">
        <f>IF(B115=0,0,+VLOOKUP($A115,'по изворима и контима'!$A$12:J$499,9,FALSE))</f>
        <v>0</v>
      </c>
      <c r="M115">
        <f>IF($A115=0,0,+VLOOKUP($G115,spisak!$C$11:$F$30,3,FALSE))</f>
        <v>0</v>
      </c>
      <c r="N115">
        <f>IF($A115=0,0,+VLOOKUP($G115,spisak!$C$11:$F$30,4,FALSE))</f>
        <v>0</v>
      </c>
      <c r="O115" s="141">
        <f t="shared" ref="O115" si="120">+IF(A115=0,0,"nakon 2018")</f>
        <v>0</v>
      </c>
      <c r="P115" s="123">
        <f>IF(C115=0,0,+VLOOKUP($A115,'по изворима и контима'!$A$12:R$499,COLUMN('по изворима и контима'!P:P),FALSE))</f>
        <v>0</v>
      </c>
    </row>
    <row r="116" spans="1:16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22">
        <f>IF(A116=0,0,+spisak!#REF!)</f>
        <v>0</v>
      </c>
      <c r="F116" s="122">
        <f>+IF(A116=0,0,VLOOKUP(prenos!G116,spisak!C$11:O$498,12,FALSE))</f>
        <v>0</v>
      </c>
      <c r="G116">
        <f>IF(A116=0,0,+VLOOKUP($A116,'по изворима и контима'!$A$12:D$499,4,FALSE))</f>
        <v>0</v>
      </c>
      <c r="H116">
        <f>IF(A116=0,0,+VLOOKUP($A116,'по изворима и контима'!$A$12:G$499,5,FALSE))</f>
        <v>0</v>
      </c>
      <c r="I116">
        <f>IF(A116=0,0,+VLOOKUP($A116,'по изворима и контима'!$A$12:H$499,6,FALSE))</f>
        <v>0</v>
      </c>
      <c r="J116">
        <f>IF(A116=0,0,+VLOOKUP($A116,'по изворима и контима'!$A$12:H$499,7,FALSE))</f>
        <v>0</v>
      </c>
      <c r="K116">
        <f>IF(A116=0,0,+VLOOKUP($A116,'по изворима и контима'!$A$12:I$499,8,FALSE))</f>
        <v>0</v>
      </c>
      <c r="L116">
        <f>IF(B116=0,0,+VLOOKUP($A116,'по изворима и контима'!$A$12:J$499,9,FALSE))</f>
        <v>0</v>
      </c>
      <c r="M116">
        <f>IF($A116=0,0,+VLOOKUP($G116,spisak!$C$11:$F$30,3,FALSE))</f>
        <v>0</v>
      </c>
      <c r="N116">
        <f>IF($A116=0,0,+VLOOKUP($G116,spisak!$C$11:$F$30,4,FALSE))</f>
        <v>0</v>
      </c>
      <c r="O116" s="141">
        <f t="shared" ref="O116" si="121">+IF(A116=0,0,"do 2014")</f>
        <v>0</v>
      </c>
      <c r="P116" s="123">
        <f>IF(A116=0,0,+VLOOKUP($A116,'по изворима и контима'!$A$12:L$499,COLUMN('по изворима и контима'!J:J),FALSE))</f>
        <v>0</v>
      </c>
    </row>
    <row r="117" spans="1:16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22">
        <f>IF(A117=0,0,+spisak!#REF!)</f>
        <v>0</v>
      </c>
      <c r="F117" s="122">
        <f>+IF(A117=0,0,VLOOKUP(prenos!G117,spisak!C$11:O$498,12,FALSE))</f>
        <v>0</v>
      </c>
      <c r="G117">
        <f>IF(A117=0,0,+VLOOKUP($A117,'по изворима и контима'!$A$12:D$499,4,FALSE))</f>
        <v>0</v>
      </c>
      <c r="H117">
        <f>IF(A117=0,0,+VLOOKUP($A117,'по изворима и контима'!$A$12:G$499,5,FALSE))</f>
        <v>0</v>
      </c>
      <c r="I117">
        <f>IF(A117=0,0,+VLOOKUP($A117,'по изворима и контима'!$A$12:H$499,6,FALSE))</f>
        <v>0</v>
      </c>
      <c r="J117">
        <f>IF(A117=0,0,+VLOOKUP($A117,'по изворима и контима'!$A$12:H$499,7,FALSE))</f>
        <v>0</v>
      </c>
      <c r="K117">
        <f>IF(A117=0,0,+VLOOKUP($A117,'по изворима и контима'!$A$12:I$499,8,FALSE))</f>
        <v>0</v>
      </c>
      <c r="L117">
        <f>IF(B117=0,0,+VLOOKUP($A117,'по изворима и контима'!$A$12:J$499,9,FALSE))</f>
        <v>0</v>
      </c>
      <c r="M117">
        <f>IF($A117=0,0,+VLOOKUP($G117,spisak!$C$11:$F$30,3,FALSE))</f>
        <v>0</v>
      </c>
      <c r="N117">
        <f>IF($A117=0,0,+VLOOKUP($G117,spisak!$C$11:$F$30,4,FALSE))</f>
        <v>0</v>
      </c>
      <c r="O117" s="141">
        <f t="shared" ref="O117" si="123">+IF(A117=0,0,"2015-plan")</f>
        <v>0</v>
      </c>
      <c r="P117" s="123">
        <f>IF(A117=0,0,+VLOOKUP($A117,'по изворима и контима'!$A$12:R$499,COLUMN('по изворима и контима'!K:K),FALSE))</f>
        <v>0</v>
      </c>
    </row>
    <row r="118" spans="1:16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22">
        <f>IF(A118=0,0,+spisak!#REF!)</f>
        <v>0</v>
      </c>
      <c r="F118" s="122">
        <f>+IF(A118=0,0,VLOOKUP(prenos!G118,spisak!C$11:O$498,12,FALSE))</f>
        <v>0</v>
      </c>
      <c r="G118">
        <f>IF(A118=0,0,+VLOOKUP($A118,'по изворима и контима'!$A$12:D$499,4,FALSE))</f>
        <v>0</v>
      </c>
      <c r="H118">
        <f>IF(A118=0,0,+VLOOKUP($A118,'по изворима и контима'!$A$12:G$499,5,FALSE))</f>
        <v>0</v>
      </c>
      <c r="I118">
        <f>IF(A118=0,0,+VLOOKUP($A118,'по изворима и контима'!$A$12:H$499,6,FALSE))</f>
        <v>0</v>
      </c>
      <c r="J118">
        <f>IF(A118=0,0,+VLOOKUP($A118,'по изворима и контима'!$A$12:H$499,7,FALSE))</f>
        <v>0</v>
      </c>
      <c r="K118">
        <f>IF(A118=0,0,+VLOOKUP($A118,'по изворима и контима'!$A$12:I$499,8,FALSE))</f>
        <v>0</v>
      </c>
      <c r="L118">
        <f>IF(B118=0,0,+VLOOKUP($A118,'по изворима и контима'!$A$12:J$499,9,FALSE))</f>
        <v>0</v>
      </c>
      <c r="M118">
        <f>IF($A118=0,0,+VLOOKUP($G118,spisak!$C$11:$F$30,3,FALSE))</f>
        <v>0</v>
      </c>
      <c r="N118">
        <f>IF($A118=0,0,+VLOOKUP($G118,spisak!$C$11:$F$30,4,FALSE))</f>
        <v>0</v>
      </c>
      <c r="O118" s="141">
        <f t="shared" ref="O118" si="124">+IF(A118=0,0,"2015-procena")</f>
        <v>0</v>
      </c>
      <c r="P118" s="123">
        <f>IF(A118=0,0,+VLOOKUP($A118,'по изворима и контима'!$A$12:R$499,COLUMN('по изворима и контима'!L:L),FALSE))</f>
        <v>0</v>
      </c>
    </row>
    <row r="119" spans="1:16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22">
        <f>IF(A119=0,0,+spisak!#REF!)</f>
        <v>0</v>
      </c>
      <c r="F119" s="122">
        <f>+IF(A119=0,0,VLOOKUP(prenos!G119,spisak!C$11:O$498,12,FALSE))</f>
        <v>0</v>
      </c>
      <c r="G119">
        <f>IF(A119=0,0,+VLOOKUP($A119,'по изворима и контима'!$A$12:D$499,4,FALSE))</f>
        <v>0</v>
      </c>
      <c r="H119">
        <f>IF(A119=0,0,+VLOOKUP($A119,'по изворима и контима'!$A$12:G$499,5,FALSE))</f>
        <v>0</v>
      </c>
      <c r="I119">
        <f>IF(A119=0,0,+VLOOKUP($A119,'по изворима и контима'!$A$12:H$499,6,FALSE))</f>
        <v>0</v>
      </c>
      <c r="J119">
        <f>IF(A119=0,0,+VLOOKUP($A119,'по изворима и контима'!$A$12:H$499,7,FALSE))</f>
        <v>0</v>
      </c>
      <c r="K119">
        <f>IF(A119=0,0,+VLOOKUP($A119,'по изворима и контима'!$A$12:I$499,8,FALSE))</f>
        <v>0</v>
      </c>
      <c r="L119">
        <f>IF(B119=0,0,+VLOOKUP($A119,'по изворима и контима'!$A$12:J$499,9,FALSE))</f>
        <v>0</v>
      </c>
      <c r="M119">
        <f>IF($A119=0,0,+VLOOKUP($G119,spisak!$C$11:$F$30,3,FALSE))</f>
        <v>0</v>
      </c>
      <c r="N119">
        <f>IF($A119=0,0,+VLOOKUP($G119,spisak!$C$11:$F$30,4,FALSE))</f>
        <v>0</v>
      </c>
      <c r="O119" s="141">
        <f t="shared" ref="O119" si="125">+IF(A119=0,0,"2016")</f>
        <v>0</v>
      </c>
      <c r="P119" s="123">
        <f>IF(A119=0,0,+VLOOKUP($A119,'по изворима и контима'!$A$12:R$499,COLUMN('по изворима и контима'!M:M),FALSE))</f>
        <v>0</v>
      </c>
    </row>
    <row r="120" spans="1:16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22">
        <f>IF(A120=0,0,+spisak!#REF!)</f>
        <v>0</v>
      </c>
      <c r="F120" s="122">
        <f>+IF(A120=0,0,VLOOKUP(prenos!G120,spisak!C$11:O$498,12,FALSE))</f>
        <v>0</v>
      </c>
      <c r="G120">
        <f>IF(A120=0,0,+VLOOKUP($A120,'по изворима и контима'!$A$12:D$499,4,FALSE))</f>
        <v>0</v>
      </c>
      <c r="H120">
        <f>IF(A120=0,0,+VLOOKUP($A120,'по изворима и контима'!$A$12:G$499,5,FALSE))</f>
        <v>0</v>
      </c>
      <c r="I120">
        <f>IF(A120=0,0,+VLOOKUP($A120,'по изворима и контима'!$A$12:H$499,6,FALSE))</f>
        <v>0</v>
      </c>
      <c r="J120">
        <f>IF(A120=0,0,+VLOOKUP($A120,'по изворима и контима'!$A$12:H$499,7,FALSE))</f>
        <v>0</v>
      </c>
      <c r="K120">
        <f>IF(A120=0,0,+VLOOKUP($A120,'по изворима и контима'!$A$12:I$499,8,FALSE))</f>
        <v>0</v>
      </c>
      <c r="L120">
        <f>IF(B120=0,0,+VLOOKUP($A120,'по изворима и контима'!$A$12:J$499,9,FALSE))</f>
        <v>0</v>
      </c>
      <c r="M120">
        <f>IF($A120=0,0,+VLOOKUP($G120,spisak!$C$11:$F$30,3,FALSE))</f>
        <v>0</v>
      </c>
      <c r="N120">
        <f>IF($A120=0,0,+VLOOKUP($G120,spisak!$C$11:$F$30,4,FALSE))</f>
        <v>0</v>
      </c>
      <c r="O120" s="141">
        <f t="shared" ref="O120" si="126">+IF(A120=0,0,"2017")</f>
        <v>0</v>
      </c>
      <c r="P120" s="123">
        <f>IF(C120=0,0,+VLOOKUP($A120,'по изворима и контима'!$A$12:R$499,COLUMN('по изворима и контима'!N:N),FALSE))</f>
        <v>0</v>
      </c>
    </row>
    <row r="121" spans="1:16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22">
        <f>IF(A121=0,0,+spisak!#REF!)</f>
        <v>0</v>
      </c>
      <c r="F121" s="122">
        <f>+IF(A121=0,0,VLOOKUP(prenos!G121,spisak!C$11:O$498,12,FALSE))</f>
        <v>0</v>
      </c>
      <c r="G121">
        <f>IF(A121=0,0,+VLOOKUP($A121,'по изворима и контима'!$A$12:D$499,4,FALSE))</f>
        <v>0</v>
      </c>
      <c r="H121">
        <f>IF(A121=0,0,+VLOOKUP($A121,'по изворима и контима'!$A$12:G$499,5,FALSE))</f>
        <v>0</v>
      </c>
      <c r="I121">
        <f>IF(A121=0,0,+VLOOKUP($A121,'по изворима и контима'!$A$12:H$499,6,FALSE))</f>
        <v>0</v>
      </c>
      <c r="J121">
        <f>IF(A121=0,0,+VLOOKUP($A121,'по изворима и контима'!$A$12:H$499,7,FALSE))</f>
        <v>0</v>
      </c>
      <c r="K121">
        <f>IF(A121=0,0,+VLOOKUP($A121,'по изворима и контима'!$A$12:I$499,8,FALSE))</f>
        <v>0</v>
      </c>
      <c r="L121">
        <f>IF(B121=0,0,+VLOOKUP($A121,'по изворима и контима'!$A$12:J$499,9,FALSE))</f>
        <v>0</v>
      </c>
      <c r="M121">
        <f>IF($A121=0,0,+VLOOKUP($G121,spisak!$C$11:$F$30,3,FALSE))</f>
        <v>0</v>
      </c>
      <c r="N121">
        <f>IF($A121=0,0,+VLOOKUP($G121,spisak!$C$11:$F$30,4,FALSE))</f>
        <v>0</v>
      </c>
      <c r="O121" s="141">
        <f t="shared" ref="O121" si="127">+IF(A121=0,0,"2018")</f>
        <v>0</v>
      </c>
      <c r="P121" s="123">
        <f>IF(C121=0,0,+VLOOKUP($A121,'по изворима и контима'!$A$12:R$499,COLUMN('по изворима и контима'!O:O),FALSE))</f>
        <v>0</v>
      </c>
    </row>
    <row r="122" spans="1:16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22">
        <f>IF(A122=0,0,+spisak!#REF!)</f>
        <v>0</v>
      </c>
      <c r="F122" s="122">
        <f>+IF(A122=0,0,VLOOKUP(prenos!G122,spisak!C$11:O$498,12,FALSE))</f>
        <v>0</v>
      </c>
      <c r="G122">
        <f>IF(A122=0,0,+VLOOKUP($A122,'по изворима и контима'!$A$12:D$499,4,FALSE))</f>
        <v>0</v>
      </c>
      <c r="H122">
        <f>IF(A122=0,0,+VLOOKUP($A122,'по изворима и контима'!$A$12:G$499,5,FALSE))</f>
        <v>0</v>
      </c>
      <c r="I122">
        <f>IF(A122=0,0,+VLOOKUP($A122,'по изворима и контима'!$A$12:H$499,6,FALSE))</f>
        <v>0</v>
      </c>
      <c r="J122">
        <f>IF(A122=0,0,+VLOOKUP($A122,'по изворима и контима'!$A$12:H$499,7,FALSE))</f>
        <v>0</v>
      </c>
      <c r="K122">
        <f>IF(A122=0,0,+VLOOKUP($A122,'по изворима и контима'!$A$12:I$499,8,FALSE))</f>
        <v>0</v>
      </c>
      <c r="L122">
        <f>IF(B122=0,0,+VLOOKUP($A122,'по изворима и контима'!$A$12:J$499,9,FALSE))</f>
        <v>0</v>
      </c>
      <c r="M122">
        <f>IF($A122=0,0,+VLOOKUP($G122,spisak!$C$11:$F$30,3,FALSE))</f>
        <v>0</v>
      </c>
      <c r="N122">
        <f>IF($A122=0,0,+VLOOKUP($G122,spisak!$C$11:$F$30,4,FALSE))</f>
        <v>0</v>
      </c>
      <c r="O122" s="141">
        <f t="shared" ref="O122" si="128">+IF(A122=0,0,"nakon 2018")</f>
        <v>0</v>
      </c>
      <c r="P122" s="123">
        <f>IF(C122=0,0,+VLOOKUP($A122,'по изворима и контима'!$A$12:R$499,COLUMN('по изворима и контима'!P:P),FALSE))</f>
        <v>0</v>
      </c>
    </row>
    <row r="123" spans="1:16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22">
        <f>IF(A123=0,0,+spisak!#REF!)</f>
        <v>0</v>
      </c>
      <c r="F123" s="122">
        <f>+IF(A123=0,0,VLOOKUP(prenos!G123,spisak!C$11:O$498,12,FALSE))</f>
        <v>0</v>
      </c>
      <c r="G123">
        <f>IF(A123=0,0,+VLOOKUP($A123,'по изворима и контима'!$A$12:D$499,4,FALSE))</f>
        <v>0</v>
      </c>
      <c r="H123">
        <f>IF(A123=0,0,+VLOOKUP($A123,'по изворима и контима'!$A$12:G$499,5,FALSE))</f>
        <v>0</v>
      </c>
      <c r="I123">
        <f>IF(A123=0,0,+VLOOKUP($A123,'по изворима и контима'!$A$12:H$499,6,FALSE))</f>
        <v>0</v>
      </c>
      <c r="J123">
        <f>IF(A123=0,0,+VLOOKUP($A123,'по изворима и контима'!$A$12:H$499,7,FALSE))</f>
        <v>0</v>
      </c>
      <c r="K123">
        <f>IF(A123=0,0,+VLOOKUP($A123,'по изворима и контима'!$A$12:I$499,8,FALSE))</f>
        <v>0</v>
      </c>
      <c r="L123">
        <f>IF(B123=0,0,+VLOOKUP($A123,'по изворима и контима'!$A$12:J$499,9,FALSE))</f>
        <v>0</v>
      </c>
      <c r="M123">
        <f>IF($A123=0,0,+VLOOKUP($G123,spisak!$C$11:$F$30,3,FALSE))</f>
        <v>0</v>
      </c>
      <c r="N123">
        <f>IF($A123=0,0,+VLOOKUP($G123,spisak!$C$11:$F$30,4,FALSE))</f>
        <v>0</v>
      </c>
      <c r="O123" s="141">
        <f t="shared" ref="O123" si="129">+IF(A123=0,0,"do 2014")</f>
        <v>0</v>
      </c>
      <c r="P123" s="123">
        <f>IF(A123=0,0,+VLOOKUP($A123,'по изворима и контима'!$A$12:L$499,COLUMN('по изворима и контима'!J:J),FALSE))</f>
        <v>0</v>
      </c>
    </row>
    <row r="124" spans="1:16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22">
        <f>IF(A124=0,0,+spisak!#REF!)</f>
        <v>0</v>
      </c>
      <c r="F124" s="122">
        <f>+IF(A124=0,0,VLOOKUP(prenos!G124,spisak!C$11:O$498,12,FALSE))</f>
        <v>0</v>
      </c>
      <c r="G124">
        <f>IF(A124=0,0,+VLOOKUP($A124,'по изворима и контима'!$A$12:D$499,4,FALSE))</f>
        <v>0</v>
      </c>
      <c r="H124">
        <f>IF(A124=0,0,+VLOOKUP($A124,'по изворима и контима'!$A$12:G$499,5,FALSE))</f>
        <v>0</v>
      </c>
      <c r="I124">
        <f>IF(A124=0,0,+VLOOKUP($A124,'по изворима и контима'!$A$12:H$499,6,FALSE))</f>
        <v>0</v>
      </c>
      <c r="J124">
        <f>IF(A124=0,0,+VLOOKUP($A124,'по изворима и контима'!$A$12:H$499,7,FALSE))</f>
        <v>0</v>
      </c>
      <c r="K124">
        <f>IF(A124=0,0,+VLOOKUP($A124,'по изворима и контима'!$A$12:I$499,8,FALSE))</f>
        <v>0</v>
      </c>
      <c r="L124">
        <f>IF(B124=0,0,+VLOOKUP($A124,'по изворима и контима'!$A$12:J$499,9,FALSE))</f>
        <v>0</v>
      </c>
      <c r="M124">
        <f>IF($A124=0,0,+VLOOKUP($G124,spisak!$C$11:$F$30,3,FALSE))</f>
        <v>0</v>
      </c>
      <c r="N124">
        <f>IF($A124=0,0,+VLOOKUP($G124,spisak!$C$11:$F$30,4,FALSE))</f>
        <v>0</v>
      </c>
      <c r="O124" s="141">
        <f t="shared" ref="O124" si="130">+IF(A124=0,0,"2015-plan")</f>
        <v>0</v>
      </c>
      <c r="P124" s="123">
        <f>IF(A124=0,0,+VLOOKUP($A124,'по изворима и контима'!$A$12:R$499,COLUMN('по изворима и контима'!K:K),FALSE))</f>
        <v>0</v>
      </c>
    </row>
    <row r="125" spans="1:16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22">
        <f>IF(A125=0,0,+spisak!#REF!)</f>
        <v>0</v>
      </c>
      <c r="F125" s="122">
        <f>+IF(A125=0,0,VLOOKUP(prenos!G125,spisak!C$11:O$498,12,FALSE))</f>
        <v>0</v>
      </c>
      <c r="G125">
        <f>IF(A125=0,0,+VLOOKUP($A125,'по изворима и контима'!$A$12:D$499,4,FALSE))</f>
        <v>0</v>
      </c>
      <c r="H125">
        <f>IF(A125=0,0,+VLOOKUP($A125,'по изворима и контима'!$A$12:G$499,5,FALSE))</f>
        <v>0</v>
      </c>
      <c r="I125">
        <f>IF(A125=0,0,+VLOOKUP($A125,'по изворима и контима'!$A$12:H$499,6,FALSE))</f>
        <v>0</v>
      </c>
      <c r="J125">
        <f>IF(A125=0,0,+VLOOKUP($A125,'по изворима и контима'!$A$12:H$499,7,FALSE))</f>
        <v>0</v>
      </c>
      <c r="K125">
        <f>IF(A125=0,0,+VLOOKUP($A125,'по изворима и контима'!$A$12:I$499,8,FALSE))</f>
        <v>0</v>
      </c>
      <c r="L125">
        <f>IF(B125=0,0,+VLOOKUP($A125,'по изворима и контима'!$A$12:J$499,9,FALSE))</f>
        <v>0</v>
      </c>
      <c r="M125">
        <f>IF($A125=0,0,+VLOOKUP($G125,spisak!$C$11:$F$30,3,FALSE))</f>
        <v>0</v>
      </c>
      <c r="N125">
        <f>IF($A125=0,0,+VLOOKUP($G125,spisak!$C$11:$F$30,4,FALSE))</f>
        <v>0</v>
      </c>
      <c r="O125" s="141">
        <f t="shared" ref="O125" si="132">+IF(A125=0,0,"2015-procena")</f>
        <v>0</v>
      </c>
      <c r="P125" s="123">
        <f>IF(A125=0,0,+VLOOKUP($A125,'по изворима и контима'!$A$12:R$499,COLUMN('по изворима и контима'!L:L),FALSE))</f>
        <v>0</v>
      </c>
    </row>
    <row r="126" spans="1:16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22">
        <f>IF(A126=0,0,+spisak!#REF!)</f>
        <v>0</v>
      </c>
      <c r="F126" s="122">
        <f>+IF(A126=0,0,VLOOKUP(prenos!G126,spisak!C$11:O$498,12,FALSE))</f>
        <v>0</v>
      </c>
      <c r="G126">
        <f>IF(A126=0,0,+VLOOKUP($A126,'по изворима и контима'!$A$12:D$499,4,FALSE))</f>
        <v>0</v>
      </c>
      <c r="H126">
        <f>IF(A126=0,0,+VLOOKUP($A126,'по изворима и контима'!$A$12:G$499,5,FALSE))</f>
        <v>0</v>
      </c>
      <c r="I126">
        <f>IF(A126=0,0,+VLOOKUP($A126,'по изворима и контима'!$A$12:H$499,6,FALSE))</f>
        <v>0</v>
      </c>
      <c r="J126">
        <f>IF(A126=0,0,+VLOOKUP($A126,'по изворима и контима'!$A$12:H$499,7,FALSE))</f>
        <v>0</v>
      </c>
      <c r="K126">
        <f>IF(A126=0,0,+VLOOKUP($A126,'по изворима и контима'!$A$12:I$499,8,FALSE))</f>
        <v>0</v>
      </c>
      <c r="L126">
        <f>IF(B126=0,0,+VLOOKUP($A126,'по изворима и контима'!$A$12:J$499,9,FALSE))</f>
        <v>0</v>
      </c>
      <c r="M126">
        <f>IF($A126=0,0,+VLOOKUP($G126,spisak!$C$11:$F$30,3,FALSE))</f>
        <v>0</v>
      </c>
      <c r="N126">
        <f>IF($A126=0,0,+VLOOKUP($G126,spisak!$C$11:$F$30,4,FALSE))</f>
        <v>0</v>
      </c>
      <c r="O126" s="141">
        <f t="shared" ref="O126" si="133">+IF(A126=0,0,"2016")</f>
        <v>0</v>
      </c>
      <c r="P126" s="123">
        <f>IF(A126=0,0,+VLOOKUP($A126,'по изворима и контима'!$A$12:R$499,COLUMN('по изворима и контима'!M:M),FALSE))</f>
        <v>0</v>
      </c>
    </row>
    <row r="127" spans="1:16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22">
        <f>IF(A127=0,0,+spisak!#REF!)</f>
        <v>0</v>
      </c>
      <c r="F127" s="122">
        <f>+IF(A127=0,0,VLOOKUP(prenos!G127,spisak!C$11:O$498,12,FALSE))</f>
        <v>0</v>
      </c>
      <c r="G127">
        <f>IF(A127=0,0,+VLOOKUP($A127,'по изворима и контима'!$A$12:D$499,4,FALSE))</f>
        <v>0</v>
      </c>
      <c r="H127">
        <f>IF(A127=0,0,+VLOOKUP($A127,'по изворима и контима'!$A$12:G$499,5,FALSE))</f>
        <v>0</v>
      </c>
      <c r="I127">
        <f>IF(A127=0,0,+VLOOKUP($A127,'по изворима и контима'!$A$12:H$499,6,FALSE))</f>
        <v>0</v>
      </c>
      <c r="J127">
        <f>IF(A127=0,0,+VLOOKUP($A127,'по изворима и контима'!$A$12:H$499,7,FALSE))</f>
        <v>0</v>
      </c>
      <c r="K127">
        <f>IF(A127=0,0,+VLOOKUP($A127,'по изворима и контима'!$A$12:I$499,8,FALSE))</f>
        <v>0</v>
      </c>
      <c r="L127">
        <f>IF(B127=0,0,+VLOOKUP($A127,'по изворима и контима'!$A$12:J$499,9,FALSE))</f>
        <v>0</v>
      </c>
      <c r="M127">
        <f>IF($A127=0,0,+VLOOKUP($G127,spisak!$C$11:$F$30,3,FALSE))</f>
        <v>0</v>
      </c>
      <c r="N127">
        <f>IF($A127=0,0,+VLOOKUP($G127,spisak!$C$11:$F$30,4,FALSE))</f>
        <v>0</v>
      </c>
      <c r="O127" s="141">
        <f t="shared" ref="O127" si="134">+IF(A127=0,0,"2017")</f>
        <v>0</v>
      </c>
      <c r="P127" s="123">
        <f>IF(C127=0,0,+VLOOKUP($A127,'по изворима и контима'!$A$12:R$499,COLUMN('по изворима и контима'!N:N),FALSE))</f>
        <v>0</v>
      </c>
    </row>
    <row r="128" spans="1:16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22">
        <f>IF(A128=0,0,+spisak!#REF!)</f>
        <v>0</v>
      </c>
      <c r="F128" s="122">
        <f>+IF(A128=0,0,VLOOKUP(prenos!G128,spisak!C$11:O$498,12,FALSE))</f>
        <v>0</v>
      </c>
      <c r="G128">
        <f>IF(A128=0,0,+VLOOKUP($A128,'по изворима и контима'!$A$12:D$499,4,FALSE))</f>
        <v>0</v>
      </c>
      <c r="H128">
        <f>IF(A128=0,0,+VLOOKUP($A128,'по изворима и контима'!$A$12:G$499,5,FALSE))</f>
        <v>0</v>
      </c>
      <c r="I128">
        <f>IF(A128=0,0,+VLOOKUP($A128,'по изворима и контима'!$A$12:H$499,6,FALSE))</f>
        <v>0</v>
      </c>
      <c r="J128">
        <f>IF(A128=0,0,+VLOOKUP($A128,'по изворима и контима'!$A$12:H$499,7,FALSE))</f>
        <v>0</v>
      </c>
      <c r="K128">
        <f>IF(A128=0,0,+VLOOKUP($A128,'по изворима и контима'!$A$12:I$499,8,FALSE))</f>
        <v>0</v>
      </c>
      <c r="L128">
        <f>IF(B128=0,0,+VLOOKUP($A128,'по изворима и контима'!$A$12:J$499,9,FALSE))</f>
        <v>0</v>
      </c>
      <c r="M128">
        <f>IF($A128=0,0,+VLOOKUP($G128,spisak!$C$11:$F$30,3,FALSE))</f>
        <v>0</v>
      </c>
      <c r="N128">
        <f>IF($A128=0,0,+VLOOKUP($G128,spisak!$C$11:$F$30,4,FALSE))</f>
        <v>0</v>
      </c>
      <c r="O128" s="141">
        <f t="shared" ref="O128" si="135">+IF(A128=0,0,"2018")</f>
        <v>0</v>
      </c>
      <c r="P128" s="123">
        <f>IF(C128=0,0,+VLOOKUP($A128,'по изворима и контима'!$A$12:R$499,COLUMN('по изворима и контима'!O:O),FALSE))</f>
        <v>0</v>
      </c>
    </row>
    <row r="129" spans="1:16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22">
        <f>IF(A129=0,0,+spisak!#REF!)</f>
        <v>0</v>
      </c>
      <c r="F129" s="122">
        <f>+IF(A129=0,0,VLOOKUP(prenos!G129,spisak!C$11:O$498,12,FALSE))</f>
        <v>0</v>
      </c>
      <c r="G129">
        <f>IF(A129=0,0,+VLOOKUP($A129,'по изворима и контима'!$A$12:D$499,4,FALSE))</f>
        <v>0</v>
      </c>
      <c r="H129">
        <f>IF(A129=0,0,+VLOOKUP($A129,'по изворима и контима'!$A$12:G$499,5,FALSE))</f>
        <v>0</v>
      </c>
      <c r="I129">
        <f>IF(A129=0,0,+VLOOKUP($A129,'по изворима и контима'!$A$12:H$499,6,FALSE))</f>
        <v>0</v>
      </c>
      <c r="J129">
        <f>IF(A129=0,0,+VLOOKUP($A129,'по изворима и контима'!$A$12:H$499,7,FALSE))</f>
        <v>0</v>
      </c>
      <c r="K129">
        <f>IF(A129=0,0,+VLOOKUP($A129,'по изворима и контима'!$A$12:I$499,8,FALSE))</f>
        <v>0</v>
      </c>
      <c r="L129">
        <f>IF(B129=0,0,+VLOOKUP($A129,'по изворима и контима'!$A$12:J$499,9,FALSE))</f>
        <v>0</v>
      </c>
      <c r="M129">
        <f>IF($A129=0,0,+VLOOKUP($G129,spisak!$C$11:$F$30,3,FALSE))</f>
        <v>0</v>
      </c>
      <c r="N129">
        <f>IF($A129=0,0,+VLOOKUP($G129,spisak!$C$11:$F$30,4,FALSE))</f>
        <v>0</v>
      </c>
      <c r="O129" s="141">
        <f t="shared" ref="O129" si="136">+IF(A129=0,0,"nakon 2018")</f>
        <v>0</v>
      </c>
      <c r="P129" s="123">
        <f>IF(C129=0,0,+VLOOKUP($A129,'по изворима и контима'!$A$12:R$499,COLUMN('по изворима и контима'!P:P),FALSE))</f>
        <v>0</v>
      </c>
    </row>
    <row r="130" spans="1:16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22">
        <f>IF(A130=0,0,+spisak!#REF!)</f>
        <v>0</v>
      </c>
      <c r="F130" s="122">
        <f>+IF(A130=0,0,VLOOKUP(prenos!G130,spisak!C$11:O$498,12,FALSE))</f>
        <v>0</v>
      </c>
      <c r="G130">
        <f>IF(A130=0,0,+VLOOKUP($A130,'по изворима и контима'!$A$12:D$499,4,FALSE))</f>
        <v>0</v>
      </c>
      <c r="H130">
        <f>IF(A130=0,0,+VLOOKUP($A130,'по изворима и контима'!$A$12:G$499,5,FALSE))</f>
        <v>0</v>
      </c>
      <c r="I130">
        <f>IF(A130=0,0,+VLOOKUP($A130,'по изворима и контима'!$A$12:H$499,6,FALSE))</f>
        <v>0</v>
      </c>
      <c r="J130">
        <f>IF(A130=0,0,+VLOOKUP($A130,'по изворима и контима'!$A$12:H$499,7,FALSE))</f>
        <v>0</v>
      </c>
      <c r="K130">
        <f>IF(A130=0,0,+VLOOKUP($A130,'по изворима и контима'!$A$12:I$499,8,FALSE))</f>
        <v>0</v>
      </c>
      <c r="L130">
        <f>IF(B130=0,0,+VLOOKUP($A130,'по изворима и контима'!$A$12:J$499,9,FALSE))</f>
        <v>0</v>
      </c>
      <c r="M130">
        <f>IF($A130=0,0,+VLOOKUP($G130,spisak!$C$11:$F$30,3,FALSE))</f>
        <v>0</v>
      </c>
      <c r="N130">
        <f>IF($A130=0,0,+VLOOKUP($G130,spisak!$C$11:$F$30,4,FALSE))</f>
        <v>0</v>
      </c>
      <c r="O130" s="141">
        <f t="shared" ref="O130" si="137">+IF(A130=0,0,"do 2014")</f>
        <v>0</v>
      </c>
      <c r="P130" s="123">
        <f>IF(A130=0,0,+VLOOKUP($A130,'по изворима и контима'!$A$12:L$499,COLUMN('по изворима и контима'!J:J),FALSE))</f>
        <v>0</v>
      </c>
    </row>
    <row r="131" spans="1:16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22">
        <f>IF(A131=0,0,+spisak!#REF!)</f>
        <v>0</v>
      </c>
      <c r="F131" s="122">
        <f>+IF(A131=0,0,VLOOKUP(prenos!G131,spisak!C$11:O$498,12,FALSE))</f>
        <v>0</v>
      </c>
      <c r="G131">
        <f>IF(A131=0,0,+VLOOKUP($A131,'по изворима и контима'!$A$12:D$499,4,FALSE))</f>
        <v>0</v>
      </c>
      <c r="H131">
        <f>IF(A131=0,0,+VLOOKUP($A131,'по изворима и контима'!$A$12:G$499,5,FALSE))</f>
        <v>0</v>
      </c>
      <c r="I131">
        <f>IF(A131=0,0,+VLOOKUP($A131,'по изворима и контима'!$A$12:H$499,6,FALSE))</f>
        <v>0</v>
      </c>
      <c r="J131">
        <f>IF(A131=0,0,+VLOOKUP($A131,'по изворима и контима'!$A$12:H$499,7,FALSE))</f>
        <v>0</v>
      </c>
      <c r="K131">
        <f>IF(A131=0,0,+VLOOKUP($A131,'по изворима и контима'!$A$12:I$499,8,FALSE))</f>
        <v>0</v>
      </c>
      <c r="L131">
        <f>IF(B131=0,0,+VLOOKUP($A131,'по изворима и контима'!$A$12:J$499,9,FALSE))</f>
        <v>0</v>
      </c>
      <c r="M131">
        <f>IF($A131=0,0,+VLOOKUP($G131,spisak!$C$11:$F$30,3,FALSE))</f>
        <v>0</v>
      </c>
      <c r="N131">
        <f>IF($A131=0,0,+VLOOKUP($G131,spisak!$C$11:$F$30,4,FALSE))</f>
        <v>0</v>
      </c>
      <c r="O131" s="141">
        <f t="shared" ref="O131" si="138">+IF(A131=0,0,"2015-plan")</f>
        <v>0</v>
      </c>
      <c r="P131" s="123">
        <f>IF(A131=0,0,+VLOOKUP($A131,'по изворима и контима'!$A$12:R$499,COLUMN('по изворима и контима'!K:K),FALSE))</f>
        <v>0</v>
      </c>
    </row>
    <row r="132" spans="1:16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22">
        <f>IF(A132=0,0,+spisak!#REF!)</f>
        <v>0</v>
      </c>
      <c r="F132" s="122">
        <f>+IF(A132=0,0,VLOOKUP(prenos!G132,spisak!C$11:O$498,12,FALSE))</f>
        <v>0</v>
      </c>
      <c r="G132">
        <f>IF(A132=0,0,+VLOOKUP($A132,'по изворима и контима'!$A$12:D$499,4,FALSE))</f>
        <v>0</v>
      </c>
      <c r="H132">
        <f>IF(A132=0,0,+VLOOKUP($A132,'по изворима и контима'!$A$12:G$499,5,FALSE))</f>
        <v>0</v>
      </c>
      <c r="I132">
        <f>IF(A132=0,0,+VLOOKUP($A132,'по изворима и контима'!$A$12:H$499,6,FALSE))</f>
        <v>0</v>
      </c>
      <c r="J132">
        <f>IF(A132=0,0,+VLOOKUP($A132,'по изворима и контима'!$A$12:H$499,7,FALSE))</f>
        <v>0</v>
      </c>
      <c r="K132">
        <f>IF(A132=0,0,+VLOOKUP($A132,'по изворима и контима'!$A$12:I$499,8,FALSE))</f>
        <v>0</v>
      </c>
      <c r="L132">
        <f>IF(B132=0,0,+VLOOKUP($A132,'по изворима и контима'!$A$12:J$499,9,FALSE))</f>
        <v>0</v>
      </c>
      <c r="M132">
        <f>IF($A132=0,0,+VLOOKUP($G132,spisak!$C$11:$F$30,3,FALSE))</f>
        <v>0</v>
      </c>
      <c r="N132">
        <f>IF($A132=0,0,+VLOOKUP($G132,spisak!$C$11:$F$30,4,FALSE))</f>
        <v>0</v>
      </c>
      <c r="O132" s="141">
        <f t="shared" ref="O132" si="139">+IF(A132=0,0,"2015-procena")</f>
        <v>0</v>
      </c>
      <c r="P132" s="123">
        <f>IF(A132=0,0,+VLOOKUP($A132,'по изворима и контима'!$A$12:R$499,COLUMN('по изворима и контима'!L:L),FALSE))</f>
        <v>0</v>
      </c>
    </row>
    <row r="133" spans="1:16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22">
        <f>IF(A133=0,0,+spisak!#REF!)</f>
        <v>0</v>
      </c>
      <c r="F133" s="122">
        <f>+IF(A133=0,0,VLOOKUP(prenos!G133,spisak!C$11:O$498,12,FALSE))</f>
        <v>0</v>
      </c>
      <c r="G133">
        <f>IF(A133=0,0,+VLOOKUP($A133,'по изворима и контима'!$A$12:D$499,4,FALSE))</f>
        <v>0</v>
      </c>
      <c r="H133">
        <f>IF(A133=0,0,+VLOOKUP($A133,'по изворима и контима'!$A$12:G$499,5,FALSE))</f>
        <v>0</v>
      </c>
      <c r="I133">
        <f>IF(A133=0,0,+VLOOKUP($A133,'по изворима и контима'!$A$12:H$499,6,FALSE))</f>
        <v>0</v>
      </c>
      <c r="J133">
        <f>IF(A133=0,0,+VLOOKUP($A133,'по изворима и контима'!$A$12:H$499,7,FALSE))</f>
        <v>0</v>
      </c>
      <c r="K133">
        <f>IF(A133=0,0,+VLOOKUP($A133,'по изворима и контима'!$A$12:I$499,8,FALSE))</f>
        <v>0</v>
      </c>
      <c r="L133">
        <f>IF(B133=0,0,+VLOOKUP($A133,'по изворима и контима'!$A$12:J$499,9,FALSE))</f>
        <v>0</v>
      </c>
      <c r="M133">
        <f>IF($A133=0,0,+VLOOKUP($G133,spisak!$C$11:$F$30,3,FALSE))</f>
        <v>0</v>
      </c>
      <c r="N133">
        <f>IF($A133=0,0,+VLOOKUP($G133,spisak!$C$11:$F$30,4,FALSE))</f>
        <v>0</v>
      </c>
      <c r="O133" s="141">
        <f t="shared" ref="O133" si="140">+IF(A133=0,0,"2016")</f>
        <v>0</v>
      </c>
      <c r="P133" s="123">
        <f>IF(A133=0,0,+VLOOKUP($A133,'по изворима и контима'!$A$12:R$499,COLUMN('по изворима и контима'!M:M),FALSE))</f>
        <v>0</v>
      </c>
    </row>
    <row r="134" spans="1:16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22">
        <f>IF(A134=0,0,+spisak!#REF!)</f>
        <v>0</v>
      </c>
      <c r="F134" s="122">
        <f>+IF(A134=0,0,VLOOKUP(prenos!G134,spisak!C$11:O$498,12,FALSE))</f>
        <v>0</v>
      </c>
      <c r="G134">
        <f>IF(A134=0,0,+VLOOKUP($A134,'по изворима и контима'!$A$12:D$499,4,FALSE))</f>
        <v>0</v>
      </c>
      <c r="H134">
        <f>IF(A134=0,0,+VLOOKUP($A134,'по изворима и контима'!$A$12:G$499,5,FALSE))</f>
        <v>0</v>
      </c>
      <c r="I134">
        <f>IF(A134=0,0,+VLOOKUP($A134,'по изворима и контима'!$A$12:H$499,6,FALSE))</f>
        <v>0</v>
      </c>
      <c r="J134">
        <f>IF(A134=0,0,+VLOOKUP($A134,'по изворима и контима'!$A$12:H$499,7,FALSE))</f>
        <v>0</v>
      </c>
      <c r="K134">
        <f>IF(A134=0,0,+VLOOKUP($A134,'по изворима и контима'!$A$12:I$499,8,FALSE))</f>
        <v>0</v>
      </c>
      <c r="L134">
        <f>IF(B134=0,0,+VLOOKUP($A134,'по изворима и контима'!$A$12:J$499,9,FALSE))</f>
        <v>0</v>
      </c>
      <c r="M134">
        <f>IF($A134=0,0,+VLOOKUP($G134,spisak!$C$11:$F$30,3,FALSE))</f>
        <v>0</v>
      </c>
      <c r="N134">
        <f>IF($A134=0,0,+VLOOKUP($G134,spisak!$C$11:$F$30,4,FALSE))</f>
        <v>0</v>
      </c>
      <c r="O134" s="141">
        <f t="shared" ref="O134" si="141">+IF(A134=0,0,"2017")</f>
        <v>0</v>
      </c>
      <c r="P134" s="123">
        <f>IF(C134=0,0,+VLOOKUP($A134,'по изворима и контима'!$A$12:R$499,COLUMN('по изворима и контима'!N:N),FALSE))</f>
        <v>0</v>
      </c>
    </row>
    <row r="135" spans="1:16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22">
        <f>IF(A135=0,0,+spisak!#REF!)</f>
        <v>0</v>
      </c>
      <c r="F135" s="122">
        <f>+IF(A135=0,0,VLOOKUP(prenos!G135,spisak!C$11:O$498,12,FALSE))</f>
        <v>0</v>
      </c>
      <c r="G135">
        <f>IF(A135=0,0,+VLOOKUP($A135,'по изворима и контима'!$A$12:D$499,4,FALSE))</f>
        <v>0</v>
      </c>
      <c r="H135">
        <f>IF(A135=0,0,+VLOOKUP($A135,'по изворима и контима'!$A$12:G$499,5,FALSE))</f>
        <v>0</v>
      </c>
      <c r="I135">
        <f>IF(A135=0,0,+VLOOKUP($A135,'по изворима и контима'!$A$12:H$499,6,FALSE))</f>
        <v>0</v>
      </c>
      <c r="J135">
        <f>IF(A135=0,0,+VLOOKUP($A135,'по изворима и контима'!$A$12:H$499,7,FALSE))</f>
        <v>0</v>
      </c>
      <c r="K135">
        <f>IF(A135=0,0,+VLOOKUP($A135,'по изворима и контима'!$A$12:I$499,8,FALSE))</f>
        <v>0</v>
      </c>
      <c r="L135">
        <f>IF(B135=0,0,+VLOOKUP($A135,'по изворима и контима'!$A$12:J$499,9,FALSE))</f>
        <v>0</v>
      </c>
      <c r="M135">
        <f>IF($A135=0,0,+VLOOKUP($G135,spisak!$C$11:$F$30,3,FALSE))</f>
        <v>0</v>
      </c>
      <c r="N135">
        <f>IF($A135=0,0,+VLOOKUP($G135,spisak!$C$11:$F$30,4,FALSE))</f>
        <v>0</v>
      </c>
      <c r="O135" s="141">
        <f t="shared" ref="O135" si="142">+IF(A135=0,0,"2018")</f>
        <v>0</v>
      </c>
      <c r="P135" s="123">
        <f>IF(C135=0,0,+VLOOKUP($A135,'по изворима и контима'!$A$12:R$499,COLUMN('по изворима и контима'!O:O),FALSE))</f>
        <v>0</v>
      </c>
    </row>
    <row r="136" spans="1:16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22">
        <f>IF(A136=0,0,+spisak!#REF!)</f>
        <v>0</v>
      </c>
      <c r="F136" s="122">
        <f>+IF(A136=0,0,VLOOKUP(prenos!G136,spisak!C$11:O$498,12,FALSE))</f>
        <v>0</v>
      </c>
      <c r="G136">
        <f>IF(A136=0,0,+VLOOKUP($A136,'по изворима и контима'!$A$12:D$499,4,FALSE))</f>
        <v>0</v>
      </c>
      <c r="H136">
        <f>IF(A136=0,0,+VLOOKUP($A136,'по изворима и контима'!$A$12:G$499,5,FALSE))</f>
        <v>0</v>
      </c>
      <c r="I136">
        <f>IF(A136=0,0,+VLOOKUP($A136,'по изворима и контима'!$A$12:H$499,6,FALSE))</f>
        <v>0</v>
      </c>
      <c r="J136">
        <f>IF(A136=0,0,+VLOOKUP($A136,'по изворима и контима'!$A$12:H$499,7,FALSE))</f>
        <v>0</v>
      </c>
      <c r="K136">
        <f>IF(A136=0,0,+VLOOKUP($A136,'по изворима и контима'!$A$12:I$499,8,FALSE))</f>
        <v>0</v>
      </c>
      <c r="L136">
        <f>IF(B136=0,0,+VLOOKUP($A136,'по изворима и контима'!$A$12:J$499,9,FALSE))</f>
        <v>0</v>
      </c>
      <c r="M136">
        <f>IF($A136=0,0,+VLOOKUP($G136,spisak!$C$11:$F$30,3,FALSE))</f>
        <v>0</v>
      </c>
      <c r="N136">
        <f>IF($A136=0,0,+VLOOKUP($G136,spisak!$C$11:$F$30,4,FALSE))</f>
        <v>0</v>
      </c>
      <c r="O136" s="141">
        <f t="shared" ref="O136" si="144">+IF(A136=0,0,"nakon 2018")</f>
        <v>0</v>
      </c>
      <c r="P136" s="123">
        <f>IF(C136=0,0,+VLOOKUP($A136,'по изворима и контима'!$A$12:R$499,COLUMN('по изворима и контима'!P:P),FALSE))</f>
        <v>0</v>
      </c>
    </row>
    <row r="137" spans="1:16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22">
        <f>IF(A137=0,0,+spisak!#REF!)</f>
        <v>0</v>
      </c>
      <c r="F137" s="122">
        <f>+IF(A137=0,0,VLOOKUP(prenos!G137,spisak!C$11:O$498,12,FALSE))</f>
        <v>0</v>
      </c>
      <c r="G137">
        <f>IF(A137=0,0,+VLOOKUP($A137,'по изворима и контима'!$A$12:D$499,4,FALSE))</f>
        <v>0</v>
      </c>
      <c r="H137">
        <f>IF(A137=0,0,+VLOOKUP($A137,'по изворима и контима'!$A$12:G$499,5,FALSE))</f>
        <v>0</v>
      </c>
      <c r="I137">
        <f>IF(A137=0,0,+VLOOKUP($A137,'по изворима и контима'!$A$12:H$499,6,FALSE))</f>
        <v>0</v>
      </c>
      <c r="J137">
        <f>IF(A137=0,0,+VLOOKUP($A137,'по изворима и контима'!$A$12:H$499,7,FALSE))</f>
        <v>0</v>
      </c>
      <c r="K137">
        <f>IF(A137=0,0,+VLOOKUP($A137,'по изворима и контима'!$A$12:I$499,8,FALSE))</f>
        <v>0</v>
      </c>
      <c r="L137">
        <f>IF(B137=0,0,+VLOOKUP($A137,'по изворима и контима'!$A$12:J$499,9,FALSE))</f>
        <v>0</v>
      </c>
      <c r="M137">
        <f>IF($A137=0,0,+VLOOKUP($G137,spisak!$C$11:$F$30,3,FALSE))</f>
        <v>0</v>
      </c>
      <c r="N137">
        <f>IF($A137=0,0,+VLOOKUP($G137,spisak!$C$11:$F$30,4,FALSE))</f>
        <v>0</v>
      </c>
      <c r="O137" s="141">
        <f t="shared" ref="O137" si="145">+IF(A137=0,0,"do 2014")</f>
        <v>0</v>
      </c>
      <c r="P137" s="123">
        <f>IF(A137=0,0,+VLOOKUP($A137,'по изворима и контима'!$A$12:L$499,COLUMN('по изворима и контима'!J:J),FALSE))</f>
        <v>0</v>
      </c>
    </row>
    <row r="138" spans="1:16">
      <c r="A138">
        <f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22">
        <f>IF(A138=0,0,+spisak!#REF!)</f>
        <v>0</v>
      </c>
      <c r="F138" s="122">
        <f>+IF(A138=0,0,VLOOKUP(prenos!G138,spisak!C$11:O$498,12,FALSE))</f>
        <v>0</v>
      </c>
      <c r="G138">
        <f>IF(A138=0,0,+VLOOKUP($A138,'по изворима и контима'!$A$12:D$499,4,FALSE))</f>
        <v>0</v>
      </c>
      <c r="H138">
        <f>IF(A138=0,0,+VLOOKUP($A138,'по изворима и контима'!$A$12:G$499,5,FALSE))</f>
        <v>0</v>
      </c>
      <c r="I138">
        <f>IF(A138=0,0,+VLOOKUP($A138,'по изворима и контима'!$A$12:H$499,6,FALSE))</f>
        <v>0</v>
      </c>
      <c r="J138">
        <f>IF(A138=0,0,+VLOOKUP($A138,'по изворима и контима'!$A$12:H$499,7,FALSE))</f>
        <v>0</v>
      </c>
      <c r="K138">
        <f>IF(A138=0,0,+VLOOKUP($A138,'по изворима и контима'!$A$12:I$499,8,FALSE))</f>
        <v>0</v>
      </c>
      <c r="L138">
        <f>IF(B138=0,0,+VLOOKUP($A138,'по изворима и контима'!$A$12:J$499,9,FALSE))</f>
        <v>0</v>
      </c>
      <c r="M138">
        <f>IF($A138=0,0,+VLOOKUP($G138,spisak!$C$11:$F$30,3,FALSE))</f>
        <v>0</v>
      </c>
      <c r="N138">
        <f>IF($A138=0,0,+VLOOKUP($G138,spisak!$C$11:$F$30,4,FALSE))</f>
        <v>0</v>
      </c>
      <c r="O138" s="141">
        <f t="shared" ref="O138" si="146">+IF(A138=0,0,"2015-plan")</f>
        <v>0</v>
      </c>
      <c r="P138" s="123">
        <f>IF(A138=0,0,+VLOOKUP($A138,'по изворима и контима'!$A$12:R$499,COLUMN('по изворима и контима'!K:K),FALSE))</f>
        <v>0</v>
      </c>
    </row>
    <row r="139" spans="1:16">
      <c r="A139">
        <f t="shared" ref="A139:A143" si="147">+A138</f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22">
        <f>IF(A139=0,0,+spisak!#REF!)</f>
        <v>0</v>
      </c>
      <c r="F139" s="122">
        <f>+IF(A139=0,0,VLOOKUP(prenos!G139,spisak!C$11:O$498,12,FALSE))</f>
        <v>0</v>
      </c>
      <c r="G139">
        <f>IF(A139=0,0,+VLOOKUP($A139,'по изворима и контима'!$A$12:D$499,4,FALSE))</f>
        <v>0</v>
      </c>
      <c r="H139">
        <f>IF(A139=0,0,+VLOOKUP($A139,'по изворима и контима'!$A$12:G$499,5,FALSE))</f>
        <v>0</v>
      </c>
      <c r="I139">
        <f>IF(A139=0,0,+VLOOKUP($A139,'по изворима и контима'!$A$12:H$499,6,FALSE))</f>
        <v>0</v>
      </c>
      <c r="J139">
        <f>IF(A139=0,0,+VLOOKUP($A139,'по изворима и контима'!$A$12:H$499,7,FALSE))</f>
        <v>0</v>
      </c>
      <c r="K139">
        <f>IF(A139=0,0,+VLOOKUP($A139,'по изворима и контима'!$A$12:I$499,8,FALSE))</f>
        <v>0</v>
      </c>
      <c r="L139">
        <f>IF(B139=0,0,+VLOOKUP($A139,'по изворима и контима'!$A$12:J$499,9,FALSE))</f>
        <v>0</v>
      </c>
      <c r="M139">
        <f>IF($A139=0,0,+VLOOKUP($G139,spisak!$C$11:$F$30,3,FALSE))</f>
        <v>0</v>
      </c>
      <c r="N139">
        <f>IF($A139=0,0,+VLOOKUP($G139,spisak!$C$11:$F$30,4,FALSE))</f>
        <v>0</v>
      </c>
      <c r="O139" s="141">
        <f t="shared" ref="O139" si="148">+IF(A139=0,0,"2015-procena")</f>
        <v>0</v>
      </c>
      <c r="P139" s="123">
        <f>IF(A139=0,0,+VLOOKUP($A139,'по изворима и контима'!$A$12:R$499,COLUMN('по изворима и контима'!L:L),FALSE))</f>
        <v>0</v>
      </c>
    </row>
    <row r="140" spans="1:16">
      <c r="A140">
        <f t="shared" si="147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22">
        <f>IF(A140=0,0,+spisak!#REF!)</f>
        <v>0</v>
      </c>
      <c r="F140" s="122">
        <f>+IF(A140=0,0,VLOOKUP(prenos!G140,spisak!C$11:O$498,12,FALSE))</f>
        <v>0</v>
      </c>
      <c r="G140">
        <f>IF(A140=0,0,+VLOOKUP($A140,'по изворима и контима'!$A$12:D$499,4,FALSE))</f>
        <v>0</v>
      </c>
      <c r="H140">
        <f>IF(A140=0,0,+VLOOKUP($A140,'по изворима и контима'!$A$12:G$499,5,FALSE))</f>
        <v>0</v>
      </c>
      <c r="I140">
        <f>IF(A140=0,0,+VLOOKUP($A140,'по изворима и контима'!$A$12:H$499,6,FALSE))</f>
        <v>0</v>
      </c>
      <c r="J140">
        <f>IF(A140=0,0,+VLOOKUP($A140,'по изворима и контима'!$A$12:H$499,7,FALSE))</f>
        <v>0</v>
      </c>
      <c r="K140">
        <f>IF(A140=0,0,+VLOOKUP($A140,'по изворима и контима'!$A$12:I$499,8,FALSE))</f>
        <v>0</v>
      </c>
      <c r="L140">
        <f>IF(B140=0,0,+VLOOKUP($A140,'по изворима и контима'!$A$12:J$499,9,FALSE))</f>
        <v>0</v>
      </c>
      <c r="M140">
        <f>IF($A140=0,0,+VLOOKUP($G140,spisak!$C$11:$F$30,3,FALSE))</f>
        <v>0</v>
      </c>
      <c r="N140">
        <f>IF($A140=0,0,+VLOOKUP($G140,spisak!$C$11:$F$30,4,FALSE))</f>
        <v>0</v>
      </c>
      <c r="O140" s="141">
        <f t="shared" ref="O140" si="149">+IF(A140=0,0,"2016")</f>
        <v>0</v>
      </c>
      <c r="P140" s="123">
        <f>IF(A140=0,0,+VLOOKUP($A140,'по изворима и контима'!$A$12:R$499,COLUMN('по изворима и контима'!M:M),FALSE))</f>
        <v>0</v>
      </c>
    </row>
    <row r="141" spans="1:16">
      <c r="A141">
        <f t="shared" si="147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22">
        <f>IF(A141=0,0,+spisak!#REF!)</f>
        <v>0</v>
      </c>
      <c r="F141" s="122">
        <f>+IF(A141=0,0,VLOOKUP(prenos!G141,spisak!C$11:O$498,12,FALSE))</f>
        <v>0</v>
      </c>
      <c r="G141">
        <f>IF(A141=0,0,+VLOOKUP($A141,'по изворима и контима'!$A$12:D$499,4,FALSE))</f>
        <v>0</v>
      </c>
      <c r="H141">
        <f>IF(A141=0,0,+VLOOKUP($A141,'по изворима и контима'!$A$12:G$499,5,FALSE))</f>
        <v>0</v>
      </c>
      <c r="I141">
        <f>IF(A141=0,0,+VLOOKUP($A141,'по изворима и контима'!$A$12:H$499,6,FALSE))</f>
        <v>0</v>
      </c>
      <c r="J141">
        <f>IF(A141=0,0,+VLOOKUP($A141,'по изворима и контима'!$A$12:H$499,7,FALSE))</f>
        <v>0</v>
      </c>
      <c r="K141">
        <f>IF(A141=0,0,+VLOOKUP($A141,'по изворима и контима'!$A$12:I$499,8,FALSE))</f>
        <v>0</v>
      </c>
      <c r="L141">
        <f>IF(B141=0,0,+VLOOKUP($A141,'по изворима и контима'!$A$12:J$499,9,FALSE))</f>
        <v>0</v>
      </c>
      <c r="M141">
        <f>IF($A141=0,0,+VLOOKUP($G141,spisak!$C$11:$F$30,3,FALSE))</f>
        <v>0</v>
      </c>
      <c r="N141">
        <f>IF($A141=0,0,+VLOOKUP($G141,spisak!$C$11:$F$30,4,FALSE))</f>
        <v>0</v>
      </c>
      <c r="O141" s="141">
        <f t="shared" ref="O141" si="150">+IF(A141=0,0,"2017")</f>
        <v>0</v>
      </c>
      <c r="P141" s="123">
        <f>IF(C141=0,0,+VLOOKUP($A141,'по изворима и контима'!$A$12:R$499,COLUMN('по изворима и контима'!N:N),FALSE))</f>
        <v>0</v>
      </c>
    </row>
    <row r="142" spans="1:16">
      <c r="A142">
        <f t="shared" si="147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22">
        <f>IF(A142=0,0,+spisak!#REF!)</f>
        <v>0</v>
      </c>
      <c r="F142" s="122">
        <f>+IF(A142=0,0,VLOOKUP(prenos!G142,spisak!C$11:O$498,12,FALSE))</f>
        <v>0</v>
      </c>
      <c r="G142">
        <f>IF(A142=0,0,+VLOOKUP($A142,'по изворима и контима'!$A$12:D$499,4,FALSE))</f>
        <v>0</v>
      </c>
      <c r="H142">
        <f>IF(A142=0,0,+VLOOKUP($A142,'по изворима и контима'!$A$12:G$499,5,FALSE))</f>
        <v>0</v>
      </c>
      <c r="I142">
        <f>IF(A142=0,0,+VLOOKUP($A142,'по изворима и контима'!$A$12:H$499,6,FALSE))</f>
        <v>0</v>
      </c>
      <c r="J142">
        <f>IF(A142=0,0,+VLOOKUP($A142,'по изворима и контима'!$A$12:H$499,7,FALSE))</f>
        <v>0</v>
      </c>
      <c r="K142">
        <f>IF(A142=0,0,+VLOOKUP($A142,'по изворима и контима'!$A$12:I$499,8,FALSE))</f>
        <v>0</v>
      </c>
      <c r="L142">
        <f>IF(B142=0,0,+VLOOKUP($A142,'по изворима и контима'!$A$12:J$499,9,FALSE))</f>
        <v>0</v>
      </c>
      <c r="M142">
        <f>IF($A142=0,0,+VLOOKUP($G142,spisak!$C$11:$F$30,3,FALSE))</f>
        <v>0</v>
      </c>
      <c r="N142">
        <f>IF($A142=0,0,+VLOOKUP($G142,spisak!$C$11:$F$30,4,FALSE))</f>
        <v>0</v>
      </c>
      <c r="O142" s="141">
        <f t="shared" ref="O142" si="151">+IF(A142=0,0,"2018")</f>
        <v>0</v>
      </c>
      <c r="P142" s="123">
        <f>IF(C142=0,0,+VLOOKUP($A142,'по изворима и контима'!$A$12:R$499,COLUMN('по изворима и контима'!O:O),FALSE))</f>
        <v>0</v>
      </c>
    </row>
    <row r="143" spans="1:16">
      <c r="A143">
        <f t="shared" si="147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22">
        <f>IF(A143=0,0,+spisak!#REF!)</f>
        <v>0</v>
      </c>
      <c r="F143" s="122">
        <f>+IF(A143=0,0,VLOOKUP(prenos!G143,spisak!C$11:O$498,12,FALSE))</f>
        <v>0</v>
      </c>
      <c r="G143">
        <f>IF(A143=0,0,+VLOOKUP($A143,'по изворима и контима'!$A$12:D$499,4,FALSE))</f>
        <v>0</v>
      </c>
      <c r="H143">
        <f>IF(A143=0,0,+VLOOKUP($A143,'по изворима и контима'!$A$12:G$499,5,FALSE))</f>
        <v>0</v>
      </c>
      <c r="I143">
        <f>IF(A143=0,0,+VLOOKUP($A143,'по изворима и контима'!$A$12:H$499,6,FALSE))</f>
        <v>0</v>
      </c>
      <c r="J143">
        <f>IF(A143=0,0,+VLOOKUP($A143,'по изворима и контима'!$A$12:H$499,7,FALSE))</f>
        <v>0</v>
      </c>
      <c r="K143">
        <f>IF(A143=0,0,+VLOOKUP($A143,'по изворима и контима'!$A$12:I$499,8,FALSE))</f>
        <v>0</v>
      </c>
      <c r="L143">
        <f>IF(B143=0,0,+VLOOKUP($A143,'по изворима и контима'!$A$12:J$499,9,FALSE))</f>
        <v>0</v>
      </c>
      <c r="M143">
        <f>IF($A143=0,0,+VLOOKUP($G143,spisak!$C$11:$F$30,3,FALSE))</f>
        <v>0</v>
      </c>
      <c r="N143">
        <f>IF($A143=0,0,+VLOOKUP($G143,spisak!$C$11:$F$30,4,FALSE))</f>
        <v>0</v>
      </c>
      <c r="O143" s="141">
        <f t="shared" ref="O143" si="152">+IF(A143=0,0,"nakon 2018")</f>
        <v>0</v>
      </c>
      <c r="P143" s="123">
        <f>IF(C143=0,0,+VLOOKUP($A143,'по изворима и контима'!$A$12:R$499,COLUMN('по изворима и контима'!P:P),FALSE))</f>
        <v>0</v>
      </c>
    </row>
    <row r="144" spans="1:16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22">
        <f>IF(A144=0,0,+spisak!#REF!)</f>
        <v>0</v>
      </c>
      <c r="F144" s="122">
        <f>+IF(A144=0,0,VLOOKUP(prenos!G144,spisak!C$11:O$498,12,FALSE))</f>
        <v>0</v>
      </c>
      <c r="G144">
        <f>IF(A144=0,0,+VLOOKUP($A144,'по изворима и контима'!$A$12:D$499,4,FALSE))</f>
        <v>0</v>
      </c>
      <c r="H144">
        <f>IF(A144=0,0,+VLOOKUP($A144,'по изворима и контима'!$A$12:G$499,5,FALSE))</f>
        <v>0</v>
      </c>
      <c r="I144">
        <f>IF(A144=0,0,+VLOOKUP($A144,'по изворима и контима'!$A$12:H$499,6,FALSE))</f>
        <v>0</v>
      </c>
      <c r="J144">
        <f>IF(A144=0,0,+VLOOKUP($A144,'по изворима и контима'!$A$12:H$499,7,FALSE))</f>
        <v>0</v>
      </c>
      <c r="K144">
        <f>IF(A144=0,0,+VLOOKUP($A144,'по изворима и контима'!$A$12:I$499,8,FALSE))</f>
        <v>0</v>
      </c>
      <c r="L144">
        <f>IF(B144=0,0,+VLOOKUP($A144,'по изворима и контима'!$A$12:J$499,9,FALSE))</f>
        <v>0</v>
      </c>
      <c r="M144">
        <f>IF($A144=0,0,+VLOOKUP($G144,spisak!$C$11:$F$30,3,FALSE))</f>
        <v>0</v>
      </c>
      <c r="N144">
        <f>IF($A144=0,0,+VLOOKUP($G144,spisak!$C$11:$F$30,4,FALSE))</f>
        <v>0</v>
      </c>
      <c r="O144" s="141">
        <f t="shared" ref="O144" si="153">+IF(A144=0,0,"do 2014")</f>
        <v>0</v>
      </c>
      <c r="P144" s="123">
        <f>IF(A144=0,0,+VLOOKUP($A144,'по изворима и контима'!$A$12:L$499,COLUMN('по изворима и контима'!J:J),FALSE))</f>
        <v>0</v>
      </c>
    </row>
    <row r="145" spans="1:16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22">
        <f>IF(A145=0,0,+spisak!#REF!)</f>
        <v>0</v>
      </c>
      <c r="F145" s="122">
        <f>+IF(A145=0,0,VLOOKUP(prenos!G145,spisak!C$11:O$498,12,FALSE))</f>
        <v>0</v>
      </c>
      <c r="G145">
        <f>IF(A145=0,0,+VLOOKUP($A145,'по изворима и контима'!$A$12:D$499,4,FALSE))</f>
        <v>0</v>
      </c>
      <c r="H145">
        <f>IF(A145=0,0,+VLOOKUP($A145,'по изворима и контима'!$A$12:G$499,5,FALSE))</f>
        <v>0</v>
      </c>
      <c r="I145">
        <f>IF(A145=0,0,+VLOOKUP($A145,'по изворима и контима'!$A$12:H$499,6,FALSE))</f>
        <v>0</v>
      </c>
      <c r="J145">
        <f>IF(A145=0,0,+VLOOKUP($A145,'по изворима и контима'!$A$12:H$499,7,FALSE))</f>
        <v>0</v>
      </c>
      <c r="K145">
        <f>IF(A145=0,0,+VLOOKUP($A145,'по изворима и контима'!$A$12:I$499,8,FALSE))</f>
        <v>0</v>
      </c>
      <c r="L145">
        <f>IF(B145=0,0,+VLOOKUP($A145,'по изворима и контима'!$A$12:J$499,9,FALSE))</f>
        <v>0</v>
      </c>
      <c r="M145">
        <f>IF($A145=0,0,+VLOOKUP($G145,spisak!$C$11:$F$30,3,FALSE))</f>
        <v>0</v>
      </c>
      <c r="N145">
        <f>IF($A145=0,0,+VLOOKUP($G145,spisak!$C$11:$F$30,4,FALSE))</f>
        <v>0</v>
      </c>
      <c r="O145" s="141">
        <f t="shared" ref="O145" si="155">+IF(A145=0,0,"2015-plan")</f>
        <v>0</v>
      </c>
      <c r="P145" s="123">
        <f>IF(A145=0,0,+VLOOKUP($A145,'по изворима и контима'!$A$12:R$499,COLUMN('по изворима и контима'!K:K),FALSE))</f>
        <v>0</v>
      </c>
    </row>
    <row r="146" spans="1:16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22">
        <f>IF(A146=0,0,+spisak!#REF!)</f>
        <v>0</v>
      </c>
      <c r="F146" s="122">
        <f>+IF(A146=0,0,VLOOKUP(prenos!G146,spisak!C$11:O$498,12,FALSE))</f>
        <v>0</v>
      </c>
      <c r="G146">
        <f>IF(A146=0,0,+VLOOKUP($A146,'по изворима и контима'!$A$12:D$499,4,FALSE))</f>
        <v>0</v>
      </c>
      <c r="H146">
        <f>IF(A146=0,0,+VLOOKUP($A146,'по изворима и контима'!$A$12:G$499,5,FALSE))</f>
        <v>0</v>
      </c>
      <c r="I146">
        <f>IF(A146=0,0,+VLOOKUP($A146,'по изворима и контима'!$A$12:H$499,6,FALSE))</f>
        <v>0</v>
      </c>
      <c r="J146">
        <f>IF(A146=0,0,+VLOOKUP($A146,'по изворима и контима'!$A$12:H$499,7,FALSE))</f>
        <v>0</v>
      </c>
      <c r="K146">
        <f>IF(A146=0,0,+VLOOKUP($A146,'по изворима и контима'!$A$12:I$499,8,FALSE))</f>
        <v>0</v>
      </c>
      <c r="L146">
        <f>IF(B146=0,0,+VLOOKUP($A146,'по изворима и контима'!$A$12:J$499,9,FALSE))</f>
        <v>0</v>
      </c>
      <c r="M146">
        <f>IF($A146=0,0,+VLOOKUP($G146,spisak!$C$11:$F$30,3,FALSE))</f>
        <v>0</v>
      </c>
      <c r="N146">
        <f>IF($A146=0,0,+VLOOKUP($G146,spisak!$C$11:$F$30,4,FALSE))</f>
        <v>0</v>
      </c>
      <c r="O146" s="141">
        <f t="shared" ref="O146" si="156">+IF(A146=0,0,"2015-procena")</f>
        <v>0</v>
      </c>
      <c r="P146" s="123">
        <f>IF(A146=0,0,+VLOOKUP($A146,'по изворима и контима'!$A$12:R$499,COLUMN('по изворима и контима'!L:L),FALSE))</f>
        <v>0</v>
      </c>
    </row>
    <row r="147" spans="1:16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22">
        <f>IF(A147=0,0,+spisak!#REF!)</f>
        <v>0</v>
      </c>
      <c r="F147" s="122">
        <f>+IF(A147=0,0,VLOOKUP(prenos!G147,spisak!C$11:O$498,12,FALSE))</f>
        <v>0</v>
      </c>
      <c r="G147">
        <f>IF(A147=0,0,+VLOOKUP($A147,'по изворима и контима'!$A$12:D$499,4,FALSE))</f>
        <v>0</v>
      </c>
      <c r="H147">
        <f>IF(A147=0,0,+VLOOKUP($A147,'по изворима и контима'!$A$12:G$499,5,FALSE))</f>
        <v>0</v>
      </c>
      <c r="I147">
        <f>IF(A147=0,0,+VLOOKUP($A147,'по изворима и контима'!$A$12:H$499,6,FALSE))</f>
        <v>0</v>
      </c>
      <c r="J147">
        <f>IF(A147=0,0,+VLOOKUP($A147,'по изворима и контима'!$A$12:H$499,7,FALSE))</f>
        <v>0</v>
      </c>
      <c r="K147">
        <f>IF(A147=0,0,+VLOOKUP($A147,'по изворима и контима'!$A$12:I$499,8,FALSE))</f>
        <v>0</v>
      </c>
      <c r="L147">
        <f>IF(B147=0,0,+VLOOKUP($A147,'по изворима и контима'!$A$12:J$499,9,FALSE))</f>
        <v>0</v>
      </c>
      <c r="M147">
        <f>IF($A147=0,0,+VLOOKUP($G147,spisak!$C$11:$F$30,3,FALSE))</f>
        <v>0</v>
      </c>
      <c r="N147">
        <f>IF($A147=0,0,+VLOOKUP($G147,spisak!$C$11:$F$30,4,FALSE))</f>
        <v>0</v>
      </c>
      <c r="O147" s="141">
        <f t="shared" ref="O147" si="157">+IF(A147=0,0,"2016")</f>
        <v>0</v>
      </c>
      <c r="P147" s="123">
        <f>IF(A147=0,0,+VLOOKUP($A147,'по изворима и контима'!$A$12:R$499,COLUMN('по изворима и контима'!M:M),FALSE))</f>
        <v>0</v>
      </c>
    </row>
    <row r="148" spans="1:16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22">
        <f>IF(A148=0,0,+spisak!#REF!)</f>
        <v>0</v>
      </c>
      <c r="F148" s="122">
        <f>+IF(A148=0,0,VLOOKUP(prenos!G148,spisak!C$11:O$498,12,FALSE))</f>
        <v>0</v>
      </c>
      <c r="G148">
        <f>IF(A148=0,0,+VLOOKUP($A148,'по изворима и контима'!$A$12:D$499,4,FALSE))</f>
        <v>0</v>
      </c>
      <c r="H148">
        <f>IF(A148=0,0,+VLOOKUP($A148,'по изворима и контима'!$A$12:G$499,5,FALSE))</f>
        <v>0</v>
      </c>
      <c r="I148">
        <f>IF(A148=0,0,+VLOOKUP($A148,'по изворима и контима'!$A$12:H$499,6,FALSE))</f>
        <v>0</v>
      </c>
      <c r="J148">
        <f>IF(A148=0,0,+VLOOKUP($A148,'по изворима и контима'!$A$12:H$499,7,FALSE))</f>
        <v>0</v>
      </c>
      <c r="K148">
        <f>IF(A148=0,0,+VLOOKUP($A148,'по изворима и контима'!$A$12:I$499,8,FALSE))</f>
        <v>0</v>
      </c>
      <c r="L148">
        <f>IF(B148=0,0,+VLOOKUP($A148,'по изворима и контима'!$A$12:J$499,9,FALSE))</f>
        <v>0</v>
      </c>
      <c r="M148">
        <f>IF($A148=0,0,+VLOOKUP($G148,spisak!$C$11:$F$30,3,FALSE))</f>
        <v>0</v>
      </c>
      <c r="N148">
        <f>IF($A148=0,0,+VLOOKUP($G148,spisak!$C$11:$F$30,4,FALSE))</f>
        <v>0</v>
      </c>
      <c r="O148" s="141">
        <f t="shared" ref="O148" si="158">+IF(A148=0,0,"2017")</f>
        <v>0</v>
      </c>
      <c r="P148" s="123">
        <f>IF(C148=0,0,+VLOOKUP($A148,'по изворима и контима'!$A$12:R$499,COLUMN('по изворима и контима'!N:N),FALSE))</f>
        <v>0</v>
      </c>
    </row>
    <row r="149" spans="1:16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22">
        <f>IF(A149=0,0,+spisak!#REF!)</f>
        <v>0</v>
      </c>
      <c r="F149" s="122">
        <f>+IF(A149=0,0,VLOOKUP(prenos!G149,spisak!C$11:O$498,12,FALSE))</f>
        <v>0</v>
      </c>
      <c r="G149">
        <f>IF(A149=0,0,+VLOOKUP($A149,'по изворима и контима'!$A$12:D$499,4,FALSE))</f>
        <v>0</v>
      </c>
      <c r="H149">
        <f>IF(A149=0,0,+VLOOKUP($A149,'по изворима и контима'!$A$12:G$499,5,FALSE))</f>
        <v>0</v>
      </c>
      <c r="I149">
        <f>IF(A149=0,0,+VLOOKUP($A149,'по изворима и контима'!$A$12:H$499,6,FALSE))</f>
        <v>0</v>
      </c>
      <c r="J149">
        <f>IF(A149=0,0,+VLOOKUP($A149,'по изворима и контима'!$A$12:H$499,7,FALSE))</f>
        <v>0</v>
      </c>
      <c r="K149">
        <f>IF(A149=0,0,+VLOOKUP($A149,'по изворима и контима'!$A$12:I$499,8,FALSE))</f>
        <v>0</v>
      </c>
      <c r="L149">
        <f>IF(B149=0,0,+VLOOKUP($A149,'по изворима и контима'!$A$12:J$499,9,FALSE))</f>
        <v>0</v>
      </c>
      <c r="M149">
        <f>IF($A149=0,0,+VLOOKUP($G149,spisak!$C$11:$F$30,3,FALSE))</f>
        <v>0</v>
      </c>
      <c r="N149">
        <f>IF($A149=0,0,+VLOOKUP($G149,spisak!$C$11:$F$30,4,FALSE))</f>
        <v>0</v>
      </c>
      <c r="O149" s="141">
        <f t="shared" ref="O149" si="159">+IF(A149=0,0,"2018")</f>
        <v>0</v>
      </c>
      <c r="P149" s="123">
        <f>IF(C149=0,0,+VLOOKUP($A149,'по изворима и контима'!$A$12:R$499,COLUMN('по изворима и контима'!O:O),FALSE))</f>
        <v>0</v>
      </c>
    </row>
    <row r="150" spans="1:16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22">
        <f>IF(A150=0,0,+spisak!#REF!)</f>
        <v>0</v>
      </c>
      <c r="F150" s="122">
        <f>+IF(A150=0,0,VLOOKUP(prenos!G150,spisak!C$11:O$498,12,FALSE))</f>
        <v>0</v>
      </c>
      <c r="G150">
        <f>IF(A150=0,0,+VLOOKUP($A150,'по изворима и контима'!$A$12:D$499,4,FALSE))</f>
        <v>0</v>
      </c>
      <c r="H150">
        <f>IF(A150=0,0,+VLOOKUP($A150,'по изворима и контима'!$A$12:G$499,5,FALSE))</f>
        <v>0</v>
      </c>
      <c r="I150">
        <f>IF(A150=0,0,+VLOOKUP($A150,'по изворима и контима'!$A$12:H$499,6,FALSE))</f>
        <v>0</v>
      </c>
      <c r="J150">
        <f>IF(A150=0,0,+VLOOKUP($A150,'по изворима и контима'!$A$12:H$499,7,FALSE))</f>
        <v>0</v>
      </c>
      <c r="K150">
        <f>IF(A150=0,0,+VLOOKUP($A150,'по изворима и контима'!$A$12:I$499,8,FALSE))</f>
        <v>0</v>
      </c>
      <c r="L150">
        <f>IF(B150=0,0,+VLOOKUP($A150,'по изворима и контима'!$A$12:J$499,9,FALSE))</f>
        <v>0</v>
      </c>
      <c r="M150">
        <f>IF($A150=0,0,+VLOOKUP($G150,spisak!$C$11:$F$30,3,FALSE))</f>
        <v>0</v>
      </c>
      <c r="N150">
        <f>IF($A150=0,0,+VLOOKUP($G150,spisak!$C$11:$F$30,4,FALSE))</f>
        <v>0</v>
      </c>
      <c r="O150" s="141">
        <f t="shared" ref="O150" si="160">+IF(A150=0,0,"nakon 2018")</f>
        <v>0</v>
      </c>
      <c r="P150" s="123">
        <f>IF(C150=0,0,+VLOOKUP($A150,'по изворима и контима'!$A$12:R$499,COLUMN('по изворима и контима'!P:P),FALSE))</f>
        <v>0</v>
      </c>
    </row>
    <row r="151" spans="1:16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22">
        <f>IF(A151=0,0,+spisak!#REF!)</f>
        <v>0</v>
      </c>
      <c r="F151" s="122">
        <f>+IF(A151=0,0,VLOOKUP(prenos!G151,spisak!C$11:O$498,12,FALSE))</f>
        <v>0</v>
      </c>
      <c r="G151">
        <f>IF(A151=0,0,+VLOOKUP($A151,'по изворима и контима'!$A$12:D$499,4,FALSE))</f>
        <v>0</v>
      </c>
      <c r="H151">
        <f>IF(A151=0,0,+VLOOKUP($A151,'по изворима и контима'!$A$12:G$499,5,FALSE))</f>
        <v>0</v>
      </c>
      <c r="I151">
        <f>IF(A151=0,0,+VLOOKUP($A151,'по изворима и контима'!$A$12:H$499,6,FALSE))</f>
        <v>0</v>
      </c>
      <c r="J151">
        <f>IF(A151=0,0,+VLOOKUP($A151,'по изворима и контима'!$A$12:H$499,7,FALSE))</f>
        <v>0</v>
      </c>
      <c r="K151">
        <f>IF(A151=0,0,+VLOOKUP($A151,'по изворима и контима'!$A$12:I$499,8,FALSE))</f>
        <v>0</v>
      </c>
      <c r="L151">
        <f>IF(B151=0,0,+VLOOKUP($A151,'по изворима и контима'!$A$12:J$499,9,FALSE))</f>
        <v>0</v>
      </c>
      <c r="M151">
        <f>IF($A151=0,0,+VLOOKUP($G151,spisak!$C$11:$F$30,3,FALSE))</f>
        <v>0</v>
      </c>
      <c r="N151">
        <f>IF($A151=0,0,+VLOOKUP($G151,spisak!$C$11:$F$30,4,FALSE))</f>
        <v>0</v>
      </c>
      <c r="O151" s="141">
        <f t="shared" ref="O151" si="161">+IF(A151=0,0,"do 2014")</f>
        <v>0</v>
      </c>
      <c r="P151" s="123">
        <f>IF(A151=0,0,+VLOOKUP($A151,'по изворима и контима'!$A$12:L$499,COLUMN('по изворима и контима'!J:J),FALSE))</f>
        <v>0</v>
      </c>
    </row>
    <row r="152" spans="1:16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22">
        <f>IF(A152=0,0,+spisak!#REF!)</f>
        <v>0</v>
      </c>
      <c r="F152" s="122">
        <f>+IF(A152=0,0,VLOOKUP(prenos!G152,spisak!C$11:O$498,12,FALSE))</f>
        <v>0</v>
      </c>
      <c r="G152">
        <f>IF(A152=0,0,+VLOOKUP($A152,'по изворима и контима'!$A$12:D$499,4,FALSE))</f>
        <v>0</v>
      </c>
      <c r="H152">
        <f>IF(A152=0,0,+VLOOKUP($A152,'по изворима и контима'!$A$12:G$499,5,FALSE))</f>
        <v>0</v>
      </c>
      <c r="I152">
        <f>IF(A152=0,0,+VLOOKUP($A152,'по изворима и контима'!$A$12:H$499,6,FALSE))</f>
        <v>0</v>
      </c>
      <c r="J152">
        <f>IF(A152=0,0,+VLOOKUP($A152,'по изворима и контима'!$A$12:H$499,7,FALSE))</f>
        <v>0</v>
      </c>
      <c r="K152">
        <f>IF(A152=0,0,+VLOOKUP($A152,'по изворима и контима'!$A$12:I$499,8,FALSE))</f>
        <v>0</v>
      </c>
      <c r="L152">
        <f>IF(B152=0,0,+VLOOKUP($A152,'по изворима и контима'!$A$12:J$499,9,FALSE))</f>
        <v>0</v>
      </c>
      <c r="M152">
        <f>IF($A152=0,0,+VLOOKUP($G152,spisak!$C$11:$F$30,3,FALSE))</f>
        <v>0</v>
      </c>
      <c r="N152">
        <f>IF($A152=0,0,+VLOOKUP($G152,spisak!$C$11:$F$30,4,FALSE))</f>
        <v>0</v>
      </c>
      <c r="O152" s="141">
        <f t="shared" ref="O152" si="162">+IF(A152=0,0,"2015-plan")</f>
        <v>0</v>
      </c>
      <c r="P152" s="123">
        <f>IF(A152=0,0,+VLOOKUP($A152,'по изворима и контима'!$A$12:R$499,COLUMN('по изворима и контима'!K:K),FALSE))</f>
        <v>0</v>
      </c>
    </row>
    <row r="153" spans="1:16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22">
        <f>IF(A153=0,0,+spisak!#REF!)</f>
        <v>0</v>
      </c>
      <c r="F153" s="122">
        <f>+IF(A153=0,0,VLOOKUP(prenos!G153,spisak!C$11:O$498,12,FALSE))</f>
        <v>0</v>
      </c>
      <c r="G153">
        <f>IF(A153=0,0,+VLOOKUP($A153,'по изворима и контима'!$A$12:D$499,4,FALSE))</f>
        <v>0</v>
      </c>
      <c r="H153">
        <f>IF(A153=0,0,+VLOOKUP($A153,'по изворима и контима'!$A$12:G$499,5,FALSE))</f>
        <v>0</v>
      </c>
      <c r="I153">
        <f>IF(A153=0,0,+VLOOKUP($A153,'по изворима и контима'!$A$12:H$499,6,FALSE))</f>
        <v>0</v>
      </c>
      <c r="J153">
        <f>IF(A153=0,0,+VLOOKUP($A153,'по изворима и контима'!$A$12:H$499,7,FALSE))</f>
        <v>0</v>
      </c>
      <c r="K153">
        <f>IF(A153=0,0,+VLOOKUP($A153,'по изворима и контима'!$A$12:I$499,8,FALSE))</f>
        <v>0</v>
      </c>
      <c r="L153">
        <f>IF(B153=0,0,+VLOOKUP($A153,'по изворима и контима'!$A$12:J$499,9,FALSE))</f>
        <v>0</v>
      </c>
      <c r="M153">
        <f>IF($A153=0,0,+VLOOKUP($G153,spisak!$C$11:$F$30,3,FALSE))</f>
        <v>0</v>
      </c>
      <c r="N153">
        <f>IF($A153=0,0,+VLOOKUP($G153,spisak!$C$11:$F$30,4,FALSE))</f>
        <v>0</v>
      </c>
      <c r="O153" s="141">
        <f t="shared" ref="O153" si="164">+IF(A153=0,0,"2015-procena")</f>
        <v>0</v>
      </c>
      <c r="P153" s="123">
        <f>IF(A153=0,0,+VLOOKUP($A153,'по изворима и контима'!$A$12:R$499,COLUMN('по изворима и контима'!L:L),FALSE))</f>
        <v>0</v>
      </c>
    </row>
    <row r="154" spans="1:16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22">
        <f>IF(A154=0,0,+spisak!#REF!)</f>
        <v>0</v>
      </c>
      <c r="F154" s="122">
        <f>+IF(A154=0,0,VLOOKUP(prenos!G154,spisak!C$11:O$498,12,FALSE))</f>
        <v>0</v>
      </c>
      <c r="G154">
        <f>IF(A154=0,0,+VLOOKUP($A154,'по изворима и контима'!$A$12:D$499,4,FALSE))</f>
        <v>0</v>
      </c>
      <c r="H154">
        <f>IF(A154=0,0,+VLOOKUP($A154,'по изворима и контима'!$A$12:G$499,5,FALSE))</f>
        <v>0</v>
      </c>
      <c r="I154">
        <f>IF(A154=0,0,+VLOOKUP($A154,'по изворима и контима'!$A$12:H$499,6,FALSE))</f>
        <v>0</v>
      </c>
      <c r="J154">
        <f>IF(A154=0,0,+VLOOKUP($A154,'по изворима и контима'!$A$12:H$499,7,FALSE))</f>
        <v>0</v>
      </c>
      <c r="K154">
        <f>IF(A154=0,0,+VLOOKUP($A154,'по изворима и контима'!$A$12:I$499,8,FALSE))</f>
        <v>0</v>
      </c>
      <c r="L154">
        <f>IF(B154=0,0,+VLOOKUP($A154,'по изворима и контима'!$A$12:J$499,9,FALSE))</f>
        <v>0</v>
      </c>
      <c r="M154">
        <f>IF($A154=0,0,+VLOOKUP($G154,spisak!$C$11:$F$30,3,FALSE))</f>
        <v>0</v>
      </c>
      <c r="N154">
        <f>IF($A154=0,0,+VLOOKUP($G154,spisak!$C$11:$F$30,4,FALSE))</f>
        <v>0</v>
      </c>
      <c r="O154" s="141">
        <f t="shared" ref="O154" si="165">+IF(A154=0,0,"2016")</f>
        <v>0</v>
      </c>
      <c r="P154" s="123">
        <f>IF(A154=0,0,+VLOOKUP($A154,'по изворима и контима'!$A$12:R$499,COLUMN('по изворима и контима'!M:M),FALSE))</f>
        <v>0</v>
      </c>
    </row>
    <row r="155" spans="1:16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22">
        <f>IF(A155=0,0,+spisak!#REF!)</f>
        <v>0</v>
      </c>
      <c r="F155" s="122">
        <f>+IF(A155=0,0,VLOOKUP(prenos!G155,spisak!C$11:O$498,12,FALSE))</f>
        <v>0</v>
      </c>
      <c r="G155">
        <f>IF(A155=0,0,+VLOOKUP($A155,'по изворима и контима'!$A$12:D$499,4,FALSE))</f>
        <v>0</v>
      </c>
      <c r="H155">
        <f>IF(A155=0,0,+VLOOKUP($A155,'по изворима и контима'!$A$12:G$499,5,FALSE))</f>
        <v>0</v>
      </c>
      <c r="I155">
        <f>IF(A155=0,0,+VLOOKUP($A155,'по изворима и контима'!$A$12:H$499,6,FALSE))</f>
        <v>0</v>
      </c>
      <c r="J155">
        <f>IF(A155=0,0,+VLOOKUP($A155,'по изворима и контима'!$A$12:H$499,7,FALSE))</f>
        <v>0</v>
      </c>
      <c r="K155">
        <f>IF(A155=0,0,+VLOOKUP($A155,'по изворима и контима'!$A$12:I$499,8,FALSE))</f>
        <v>0</v>
      </c>
      <c r="L155">
        <f>IF(B155=0,0,+VLOOKUP($A155,'по изворима и контима'!$A$12:J$499,9,FALSE))</f>
        <v>0</v>
      </c>
      <c r="M155">
        <f>IF($A155=0,0,+VLOOKUP($G155,spisak!$C$11:$F$30,3,FALSE))</f>
        <v>0</v>
      </c>
      <c r="N155">
        <f>IF($A155=0,0,+VLOOKUP($G155,spisak!$C$11:$F$30,4,FALSE))</f>
        <v>0</v>
      </c>
      <c r="O155" s="141">
        <f t="shared" ref="O155" si="166">+IF(A155=0,0,"2017")</f>
        <v>0</v>
      </c>
      <c r="P155" s="123">
        <f>IF(C155=0,0,+VLOOKUP($A155,'по изворима и контима'!$A$12:R$499,COLUMN('по изворима и контима'!N:N),FALSE))</f>
        <v>0</v>
      </c>
    </row>
    <row r="156" spans="1:16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22">
        <f>IF(A156=0,0,+spisak!#REF!)</f>
        <v>0</v>
      </c>
      <c r="F156" s="122">
        <f>+IF(A156=0,0,VLOOKUP(prenos!G156,spisak!C$11:O$498,12,FALSE))</f>
        <v>0</v>
      </c>
      <c r="G156">
        <f>IF(A156=0,0,+VLOOKUP($A156,'по изворима и контима'!$A$12:D$499,4,FALSE))</f>
        <v>0</v>
      </c>
      <c r="H156">
        <f>IF(A156=0,0,+VLOOKUP($A156,'по изворима и контима'!$A$12:G$499,5,FALSE))</f>
        <v>0</v>
      </c>
      <c r="I156">
        <f>IF(A156=0,0,+VLOOKUP($A156,'по изворима и контима'!$A$12:H$499,6,FALSE))</f>
        <v>0</v>
      </c>
      <c r="J156">
        <f>IF(A156=0,0,+VLOOKUP($A156,'по изворима и контима'!$A$12:H$499,7,FALSE))</f>
        <v>0</v>
      </c>
      <c r="K156">
        <f>IF(A156=0,0,+VLOOKUP($A156,'по изворима и контима'!$A$12:I$499,8,FALSE))</f>
        <v>0</v>
      </c>
      <c r="L156">
        <f>IF(B156=0,0,+VLOOKUP($A156,'по изворима и контима'!$A$12:J$499,9,FALSE))</f>
        <v>0</v>
      </c>
      <c r="M156">
        <f>IF($A156=0,0,+VLOOKUP($G156,spisak!$C$11:$F$30,3,FALSE))</f>
        <v>0</v>
      </c>
      <c r="N156">
        <f>IF($A156=0,0,+VLOOKUP($G156,spisak!$C$11:$F$30,4,FALSE))</f>
        <v>0</v>
      </c>
      <c r="O156" s="141">
        <f t="shared" ref="O156" si="167">+IF(A156=0,0,"2018")</f>
        <v>0</v>
      </c>
      <c r="P156" s="123">
        <f>IF(C156=0,0,+VLOOKUP($A156,'по изворима и контима'!$A$12:R$499,COLUMN('по изворима и контима'!O:O),FALSE))</f>
        <v>0</v>
      </c>
    </row>
    <row r="157" spans="1:16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22">
        <f>IF(A157=0,0,+spisak!#REF!)</f>
        <v>0</v>
      </c>
      <c r="F157" s="122">
        <f>+IF(A157=0,0,VLOOKUP(prenos!G157,spisak!C$11:O$498,12,FALSE))</f>
        <v>0</v>
      </c>
      <c r="G157">
        <f>IF(A157=0,0,+VLOOKUP($A157,'по изворима и контима'!$A$12:D$499,4,FALSE))</f>
        <v>0</v>
      </c>
      <c r="H157">
        <f>IF(A157=0,0,+VLOOKUP($A157,'по изворима и контима'!$A$12:G$499,5,FALSE))</f>
        <v>0</v>
      </c>
      <c r="I157">
        <f>IF(A157=0,0,+VLOOKUP($A157,'по изворима и контима'!$A$12:H$499,6,FALSE))</f>
        <v>0</v>
      </c>
      <c r="J157">
        <f>IF(A157=0,0,+VLOOKUP($A157,'по изворима и контима'!$A$12:H$499,7,FALSE))</f>
        <v>0</v>
      </c>
      <c r="K157">
        <f>IF(A157=0,0,+VLOOKUP($A157,'по изворима и контима'!$A$12:I$499,8,FALSE))</f>
        <v>0</v>
      </c>
      <c r="L157">
        <f>IF(B157=0,0,+VLOOKUP($A157,'по изворима и контима'!$A$12:J$499,9,FALSE))</f>
        <v>0</v>
      </c>
      <c r="M157">
        <f>IF($A157=0,0,+VLOOKUP($G157,spisak!$C$11:$F$30,3,FALSE))</f>
        <v>0</v>
      </c>
      <c r="N157">
        <f>IF($A157=0,0,+VLOOKUP($G157,spisak!$C$11:$F$30,4,FALSE))</f>
        <v>0</v>
      </c>
      <c r="O157" s="141">
        <f t="shared" ref="O157" si="168">+IF(A157=0,0,"nakon 2018")</f>
        <v>0</v>
      </c>
      <c r="P157" s="123">
        <f>IF(C157=0,0,+VLOOKUP($A157,'по изворима и контима'!$A$12:R$499,COLUMN('по изворима и контима'!P:P),FALSE))</f>
        <v>0</v>
      </c>
    </row>
    <row r="158" spans="1:16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22">
        <f>IF(A158=0,0,+spisak!#REF!)</f>
        <v>0</v>
      </c>
      <c r="F158" s="122">
        <f>+IF(A158=0,0,VLOOKUP(prenos!G158,spisak!C$11:O$498,12,FALSE))</f>
        <v>0</v>
      </c>
      <c r="G158">
        <f>IF(A158=0,0,+VLOOKUP($A158,'по изворима и контима'!$A$12:D$499,4,FALSE))</f>
        <v>0</v>
      </c>
      <c r="H158">
        <f>IF(A158=0,0,+VLOOKUP($A158,'по изворима и контима'!$A$12:G$499,5,FALSE))</f>
        <v>0</v>
      </c>
      <c r="I158">
        <f>IF(A158=0,0,+VLOOKUP($A158,'по изворима и контима'!$A$12:H$499,6,FALSE))</f>
        <v>0</v>
      </c>
      <c r="J158">
        <f>IF(A158=0,0,+VLOOKUP($A158,'по изворима и контима'!$A$12:H$499,7,FALSE))</f>
        <v>0</v>
      </c>
      <c r="K158">
        <f>IF(A158=0,0,+VLOOKUP($A158,'по изворима и контима'!$A$12:I$499,8,FALSE))</f>
        <v>0</v>
      </c>
      <c r="L158">
        <f>IF(B158=0,0,+VLOOKUP($A158,'по изворима и контима'!$A$12:J$499,9,FALSE))</f>
        <v>0</v>
      </c>
      <c r="M158">
        <f>IF($A158=0,0,+VLOOKUP($G158,spisak!$C$11:$F$30,3,FALSE))</f>
        <v>0</v>
      </c>
      <c r="N158">
        <f>IF($A158=0,0,+VLOOKUP($G158,spisak!$C$11:$F$30,4,FALSE))</f>
        <v>0</v>
      </c>
      <c r="O158" s="141">
        <f t="shared" ref="O158" si="169">+IF(A158=0,0,"do 2014")</f>
        <v>0</v>
      </c>
      <c r="P158" s="123">
        <f>IF(A158=0,0,+VLOOKUP($A158,'по изворима и контима'!$A$12:L$499,COLUMN('по изворима и контима'!J:J),FALSE))</f>
        <v>0</v>
      </c>
    </row>
    <row r="159" spans="1:16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22">
        <f>IF(A159=0,0,+spisak!#REF!)</f>
        <v>0</v>
      </c>
      <c r="F159" s="122">
        <f>+IF(A159=0,0,VLOOKUP(prenos!G159,spisak!C$11:O$498,12,FALSE))</f>
        <v>0</v>
      </c>
      <c r="G159">
        <f>IF(A159=0,0,+VLOOKUP($A159,'по изворима и контима'!$A$12:D$499,4,FALSE))</f>
        <v>0</v>
      </c>
      <c r="H159">
        <f>IF(A159=0,0,+VLOOKUP($A159,'по изворима и контима'!$A$12:G$499,5,FALSE))</f>
        <v>0</v>
      </c>
      <c r="I159">
        <f>IF(A159=0,0,+VLOOKUP($A159,'по изворима и контима'!$A$12:H$499,6,FALSE))</f>
        <v>0</v>
      </c>
      <c r="J159">
        <f>IF(A159=0,0,+VLOOKUP($A159,'по изворима и контима'!$A$12:H$499,7,FALSE))</f>
        <v>0</v>
      </c>
      <c r="K159">
        <f>IF(A159=0,0,+VLOOKUP($A159,'по изворима и контима'!$A$12:I$499,8,FALSE))</f>
        <v>0</v>
      </c>
      <c r="L159">
        <f>IF(B159=0,0,+VLOOKUP($A159,'по изворима и контима'!$A$12:J$499,9,FALSE))</f>
        <v>0</v>
      </c>
      <c r="M159">
        <f>IF($A159=0,0,+VLOOKUP($G159,spisak!$C$11:$F$30,3,FALSE))</f>
        <v>0</v>
      </c>
      <c r="N159">
        <f>IF($A159=0,0,+VLOOKUP($G159,spisak!$C$11:$F$30,4,FALSE))</f>
        <v>0</v>
      </c>
      <c r="O159" s="141">
        <f t="shared" ref="O159" si="170">+IF(A159=0,0,"2015-plan")</f>
        <v>0</v>
      </c>
      <c r="P159" s="123">
        <f>IF(A159=0,0,+VLOOKUP($A159,'по изворима и контима'!$A$12:R$499,COLUMN('по изворима и контима'!K:K),FALSE))</f>
        <v>0</v>
      </c>
    </row>
    <row r="160" spans="1:16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22">
        <f>IF(A160=0,0,+spisak!#REF!)</f>
        <v>0</v>
      </c>
      <c r="F160" s="122">
        <f>+IF(A160=0,0,VLOOKUP(prenos!G160,spisak!C$11:O$498,12,FALSE))</f>
        <v>0</v>
      </c>
      <c r="G160">
        <f>IF(A160=0,0,+VLOOKUP($A160,'по изворима и контима'!$A$12:D$499,4,FALSE))</f>
        <v>0</v>
      </c>
      <c r="H160">
        <f>IF(A160=0,0,+VLOOKUP($A160,'по изворима и контима'!$A$12:G$499,5,FALSE))</f>
        <v>0</v>
      </c>
      <c r="I160">
        <f>IF(A160=0,0,+VLOOKUP($A160,'по изворима и контима'!$A$12:H$499,6,FALSE))</f>
        <v>0</v>
      </c>
      <c r="J160">
        <f>IF(A160=0,0,+VLOOKUP($A160,'по изворима и контима'!$A$12:H$499,7,FALSE))</f>
        <v>0</v>
      </c>
      <c r="K160">
        <f>IF(A160=0,0,+VLOOKUP($A160,'по изворима и контима'!$A$12:I$499,8,FALSE))</f>
        <v>0</v>
      </c>
      <c r="L160">
        <f>IF(B160=0,0,+VLOOKUP($A160,'по изворима и контима'!$A$12:J$499,9,FALSE))</f>
        <v>0</v>
      </c>
      <c r="M160">
        <f>IF($A160=0,0,+VLOOKUP($G160,spisak!$C$11:$F$30,3,FALSE))</f>
        <v>0</v>
      </c>
      <c r="N160">
        <f>IF($A160=0,0,+VLOOKUP($G160,spisak!$C$11:$F$30,4,FALSE))</f>
        <v>0</v>
      </c>
      <c r="O160" s="141">
        <f t="shared" ref="O160" si="171">+IF(A160=0,0,"2015-procena")</f>
        <v>0</v>
      </c>
      <c r="P160" s="123">
        <f>IF(A160=0,0,+VLOOKUP($A160,'по изворима и контима'!$A$12:R$499,COLUMN('по изворима и контима'!L:L),FALSE))</f>
        <v>0</v>
      </c>
    </row>
    <row r="161" spans="1:16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22">
        <f>IF(A161=0,0,+spisak!#REF!)</f>
        <v>0</v>
      </c>
      <c r="F161" s="122">
        <f>+IF(A161=0,0,VLOOKUP(prenos!G161,spisak!C$11:O$498,12,FALSE))</f>
        <v>0</v>
      </c>
      <c r="G161">
        <f>IF(A161=0,0,+VLOOKUP($A161,'по изворима и контима'!$A$12:D$499,4,FALSE))</f>
        <v>0</v>
      </c>
      <c r="H161">
        <f>IF(A161=0,0,+VLOOKUP($A161,'по изворима и контима'!$A$12:G$499,5,FALSE))</f>
        <v>0</v>
      </c>
      <c r="I161">
        <f>IF(A161=0,0,+VLOOKUP($A161,'по изворима и контима'!$A$12:H$499,6,FALSE))</f>
        <v>0</v>
      </c>
      <c r="J161">
        <f>IF(A161=0,0,+VLOOKUP($A161,'по изворима и контима'!$A$12:H$499,7,FALSE))</f>
        <v>0</v>
      </c>
      <c r="K161">
        <f>IF(A161=0,0,+VLOOKUP($A161,'по изворима и контима'!$A$12:I$499,8,FALSE))</f>
        <v>0</v>
      </c>
      <c r="L161">
        <f>IF(B161=0,0,+VLOOKUP($A161,'по изворима и контима'!$A$12:J$499,9,FALSE))</f>
        <v>0</v>
      </c>
      <c r="M161">
        <f>IF($A161=0,0,+VLOOKUP($G161,spisak!$C$11:$F$30,3,FALSE))</f>
        <v>0</v>
      </c>
      <c r="N161">
        <f>IF($A161=0,0,+VLOOKUP($G161,spisak!$C$11:$F$30,4,FALSE))</f>
        <v>0</v>
      </c>
      <c r="O161" s="141">
        <f t="shared" ref="O161" si="172">+IF(A161=0,0,"2016")</f>
        <v>0</v>
      </c>
      <c r="P161" s="123">
        <f>IF(A161=0,0,+VLOOKUP($A161,'по изворима и контима'!$A$12:R$499,COLUMN('по изворима и контима'!M:M),FALSE))</f>
        <v>0</v>
      </c>
    </row>
    <row r="162" spans="1:16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22">
        <f>IF(A162=0,0,+spisak!#REF!)</f>
        <v>0</v>
      </c>
      <c r="F162" s="122">
        <f>+IF(A162=0,0,VLOOKUP(prenos!G162,spisak!C$11:O$498,12,FALSE))</f>
        <v>0</v>
      </c>
      <c r="G162">
        <f>IF(A162=0,0,+VLOOKUP($A162,'по изворима и контима'!$A$12:D$499,4,FALSE))</f>
        <v>0</v>
      </c>
      <c r="H162">
        <f>IF(A162=0,0,+VLOOKUP($A162,'по изворима и контима'!$A$12:G$499,5,FALSE))</f>
        <v>0</v>
      </c>
      <c r="I162">
        <f>IF(A162=0,0,+VLOOKUP($A162,'по изворима и контима'!$A$12:H$499,6,FALSE))</f>
        <v>0</v>
      </c>
      <c r="J162">
        <f>IF(A162=0,0,+VLOOKUP($A162,'по изворима и контима'!$A$12:H$499,7,FALSE))</f>
        <v>0</v>
      </c>
      <c r="K162">
        <f>IF(A162=0,0,+VLOOKUP($A162,'по изворима и контима'!$A$12:I$499,8,FALSE))</f>
        <v>0</v>
      </c>
      <c r="L162">
        <f>IF(B162=0,0,+VLOOKUP($A162,'по изворима и контима'!$A$12:J$499,9,FALSE))</f>
        <v>0</v>
      </c>
      <c r="M162">
        <f>IF($A162=0,0,+VLOOKUP($G162,spisak!$C$11:$F$30,3,FALSE))</f>
        <v>0</v>
      </c>
      <c r="N162">
        <f>IF($A162=0,0,+VLOOKUP($G162,spisak!$C$11:$F$30,4,FALSE))</f>
        <v>0</v>
      </c>
      <c r="O162" s="141">
        <f t="shared" ref="O162" si="173">+IF(A162=0,0,"2017")</f>
        <v>0</v>
      </c>
      <c r="P162" s="123">
        <f>IF(C162=0,0,+VLOOKUP($A162,'по изворима и контима'!$A$12:R$499,COLUMN('по изворима и контима'!N:N),FALSE))</f>
        <v>0</v>
      </c>
    </row>
    <row r="163" spans="1:16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22">
        <f>IF(A163=0,0,+spisak!#REF!)</f>
        <v>0</v>
      </c>
      <c r="F163" s="122">
        <f>+IF(A163=0,0,VLOOKUP(prenos!G163,spisak!C$11:O$498,12,FALSE))</f>
        <v>0</v>
      </c>
      <c r="G163">
        <f>IF(A163=0,0,+VLOOKUP($A163,'по изворима и контима'!$A$12:D$499,4,FALSE))</f>
        <v>0</v>
      </c>
      <c r="H163">
        <f>IF(A163=0,0,+VLOOKUP($A163,'по изворима и контима'!$A$12:G$499,5,FALSE))</f>
        <v>0</v>
      </c>
      <c r="I163">
        <f>IF(A163=0,0,+VLOOKUP($A163,'по изворима и контима'!$A$12:H$499,6,FALSE))</f>
        <v>0</v>
      </c>
      <c r="J163">
        <f>IF(A163=0,0,+VLOOKUP($A163,'по изворима и контима'!$A$12:H$499,7,FALSE))</f>
        <v>0</v>
      </c>
      <c r="K163">
        <f>IF(A163=0,0,+VLOOKUP($A163,'по изворима и контима'!$A$12:I$499,8,FALSE))</f>
        <v>0</v>
      </c>
      <c r="L163">
        <f>IF(B163=0,0,+VLOOKUP($A163,'по изворима и контима'!$A$12:J$499,9,FALSE))</f>
        <v>0</v>
      </c>
      <c r="M163">
        <f>IF($A163=0,0,+VLOOKUP($G163,spisak!$C$11:$F$30,3,FALSE))</f>
        <v>0</v>
      </c>
      <c r="N163">
        <f>IF($A163=0,0,+VLOOKUP($G163,spisak!$C$11:$F$30,4,FALSE))</f>
        <v>0</v>
      </c>
      <c r="O163" s="141">
        <f t="shared" ref="O163" si="174">+IF(A163=0,0,"2018")</f>
        <v>0</v>
      </c>
      <c r="P163" s="123">
        <f>IF(C163=0,0,+VLOOKUP($A163,'по изворима и контима'!$A$12:R$499,COLUMN('по изворима и контима'!O:O),FALSE))</f>
        <v>0</v>
      </c>
    </row>
    <row r="164" spans="1:16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22">
        <f>IF(A164=0,0,+spisak!#REF!)</f>
        <v>0</v>
      </c>
      <c r="F164" s="122">
        <f>+IF(A164=0,0,VLOOKUP(prenos!G164,spisak!C$11:O$498,12,FALSE))</f>
        <v>0</v>
      </c>
      <c r="G164">
        <f>IF(A164=0,0,+VLOOKUP($A164,'по изворима и контима'!$A$12:D$499,4,FALSE))</f>
        <v>0</v>
      </c>
      <c r="H164">
        <f>IF(A164=0,0,+VLOOKUP($A164,'по изворима и контима'!$A$12:G$499,5,FALSE))</f>
        <v>0</v>
      </c>
      <c r="I164">
        <f>IF(A164=0,0,+VLOOKUP($A164,'по изворима и контима'!$A$12:H$499,6,FALSE))</f>
        <v>0</v>
      </c>
      <c r="J164">
        <f>IF(A164=0,0,+VLOOKUP($A164,'по изворима и контима'!$A$12:H$499,7,FALSE))</f>
        <v>0</v>
      </c>
      <c r="K164">
        <f>IF(A164=0,0,+VLOOKUP($A164,'по изворима и контима'!$A$12:I$499,8,FALSE))</f>
        <v>0</v>
      </c>
      <c r="L164">
        <f>IF(B164=0,0,+VLOOKUP($A164,'по изворима и контима'!$A$12:J$499,9,FALSE))</f>
        <v>0</v>
      </c>
      <c r="M164">
        <f>IF($A164=0,0,+VLOOKUP($G164,spisak!$C$11:$F$30,3,FALSE))</f>
        <v>0</v>
      </c>
      <c r="N164">
        <f>IF($A164=0,0,+VLOOKUP($G164,spisak!$C$11:$F$30,4,FALSE))</f>
        <v>0</v>
      </c>
      <c r="O164" s="141">
        <f t="shared" ref="O164" si="175">+IF(A164=0,0,"nakon 2018")</f>
        <v>0</v>
      </c>
      <c r="P164" s="123">
        <f>IF(C164=0,0,+VLOOKUP($A164,'по изворима и контима'!$A$12:R$499,COLUMN('по изворима и контима'!P:P),FALSE))</f>
        <v>0</v>
      </c>
    </row>
    <row r="165" spans="1:16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22">
        <f>IF(A165=0,0,+spisak!#REF!)</f>
        <v>0</v>
      </c>
      <c r="F165" s="122">
        <f>+IF(A165=0,0,VLOOKUP(prenos!G165,spisak!C$11:O$498,12,FALSE))</f>
        <v>0</v>
      </c>
      <c r="G165">
        <f>IF(A165=0,0,+VLOOKUP($A165,'по изворима и контима'!$A$12:D$499,4,FALSE))</f>
        <v>0</v>
      </c>
      <c r="H165">
        <f>IF(A165=0,0,+VLOOKUP($A165,'по изворима и контима'!$A$12:G$499,5,FALSE))</f>
        <v>0</v>
      </c>
      <c r="I165">
        <f>IF(A165=0,0,+VLOOKUP($A165,'по изворима и контима'!$A$12:H$499,6,FALSE))</f>
        <v>0</v>
      </c>
      <c r="J165">
        <f>IF(A165=0,0,+VLOOKUP($A165,'по изворима и контима'!$A$12:H$499,7,FALSE))</f>
        <v>0</v>
      </c>
      <c r="K165">
        <f>IF(A165=0,0,+VLOOKUP($A165,'по изворима и контима'!$A$12:I$499,8,FALSE))</f>
        <v>0</v>
      </c>
      <c r="L165">
        <f>IF(B165=0,0,+VLOOKUP($A165,'по изворима и контима'!$A$12:J$499,9,FALSE))</f>
        <v>0</v>
      </c>
      <c r="M165">
        <f>IF($A165=0,0,+VLOOKUP($G165,spisak!$C$11:$F$30,3,FALSE))</f>
        <v>0</v>
      </c>
      <c r="N165">
        <f>IF($A165=0,0,+VLOOKUP($G165,spisak!$C$11:$F$30,4,FALSE))</f>
        <v>0</v>
      </c>
      <c r="O165" s="141">
        <f t="shared" ref="O165" si="176">+IF(A165=0,0,"do 2014")</f>
        <v>0</v>
      </c>
      <c r="P165" s="123">
        <f>IF(A165=0,0,+VLOOKUP($A165,'по изворима и контима'!$A$12:L$499,COLUMN('по изворима и контима'!J:J),FALSE))</f>
        <v>0</v>
      </c>
    </row>
    <row r="166" spans="1:16">
      <c r="A166">
        <f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22">
        <f>IF(A166=0,0,+spisak!#REF!)</f>
        <v>0</v>
      </c>
      <c r="F166" s="122">
        <f>+IF(A166=0,0,VLOOKUP(prenos!G166,spisak!C$11:O$498,12,FALSE))</f>
        <v>0</v>
      </c>
      <c r="G166">
        <f>IF(A166=0,0,+VLOOKUP($A166,'по изворима и контима'!$A$12:D$499,4,FALSE))</f>
        <v>0</v>
      </c>
      <c r="H166">
        <f>IF(A166=0,0,+VLOOKUP($A166,'по изворима и контима'!$A$12:G$499,5,FALSE))</f>
        <v>0</v>
      </c>
      <c r="I166">
        <f>IF(A166=0,0,+VLOOKUP($A166,'по изворима и контима'!$A$12:H$499,6,FALSE))</f>
        <v>0</v>
      </c>
      <c r="J166">
        <f>IF(A166=0,0,+VLOOKUP($A166,'по изворима и контима'!$A$12:H$499,7,FALSE))</f>
        <v>0</v>
      </c>
      <c r="K166">
        <f>IF(A166=0,0,+VLOOKUP($A166,'по изворима и контима'!$A$12:I$499,8,FALSE))</f>
        <v>0</v>
      </c>
      <c r="L166">
        <f>IF(B166=0,0,+VLOOKUP($A166,'по изворима и контима'!$A$12:J$499,9,FALSE))</f>
        <v>0</v>
      </c>
      <c r="M166">
        <f>IF($A166=0,0,+VLOOKUP($G166,spisak!$C$11:$F$30,3,FALSE))</f>
        <v>0</v>
      </c>
      <c r="N166">
        <f>IF($A166=0,0,+VLOOKUP($G166,spisak!$C$11:$F$30,4,FALSE))</f>
        <v>0</v>
      </c>
      <c r="O166" s="141">
        <f t="shared" ref="O166" si="177">+IF(A166=0,0,"2015-plan")</f>
        <v>0</v>
      </c>
      <c r="P166" s="123">
        <f>IF(A166=0,0,+VLOOKUP($A166,'по изворима и контима'!$A$12:R$499,COLUMN('по изворима и контима'!K:K),FALSE))</f>
        <v>0</v>
      </c>
    </row>
    <row r="167" spans="1:16">
      <c r="A167">
        <f t="shared" ref="A167:A171" si="178">+A166</f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22">
        <f>IF(A167=0,0,+spisak!#REF!)</f>
        <v>0</v>
      </c>
      <c r="F167" s="122">
        <f>+IF(A167=0,0,VLOOKUP(prenos!G167,spisak!C$11:O$498,12,FALSE))</f>
        <v>0</v>
      </c>
      <c r="G167">
        <f>IF(A167=0,0,+VLOOKUP($A167,'по изворима и контима'!$A$12:D$499,4,FALSE))</f>
        <v>0</v>
      </c>
      <c r="H167">
        <f>IF(A167=0,0,+VLOOKUP($A167,'по изворима и контима'!$A$12:G$499,5,FALSE))</f>
        <v>0</v>
      </c>
      <c r="I167">
        <f>IF(A167=0,0,+VLOOKUP($A167,'по изворима и контима'!$A$12:H$499,6,FALSE))</f>
        <v>0</v>
      </c>
      <c r="J167">
        <f>IF(A167=0,0,+VLOOKUP($A167,'по изворима и контима'!$A$12:H$499,7,FALSE))</f>
        <v>0</v>
      </c>
      <c r="K167">
        <f>IF(A167=0,0,+VLOOKUP($A167,'по изворима и контима'!$A$12:I$499,8,FALSE))</f>
        <v>0</v>
      </c>
      <c r="L167">
        <f>IF(B167=0,0,+VLOOKUP($A167,'по изворима и контима'!$A$12:J$499,9,FALSE))</f>
        <v>0</v>
      </c>
      <c r="M167">
        <f>IF($A167=0,0,+VLOOKUP($G167,spisak!$C$11:$F$30,3,FALSE))</f>
        <v>0</v>
      </c>
      <c r="N167">
        <f>IF($A167=0,0,+VLOOKUP($G167,spisak!$C$11:$F$30,4,FALSE))</f>
        <v>0</v>
      </c>
      <c r="O167" s="141">
        <f t="shared" ref="O167" si="179">+IF(A167=0,0,"2015-procena")</f>
        <v>0</v>
      </c>
      <c r="P167" s="123">
        <f>IF(A167=0,0,+VLOOKUP($A167,'по изворима и контима'!$A$12:R$499,COLUMN('по изворима и контима'!L:L),FALSE))</f>
        <v>0</v>
      </c>
    </row>
    <row r="168" spans="1:16">
      <c r="A168">
        <f t="shared" si="178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22">
        <f>IF(A168=0,0,+spisak!#REF!)</f>
        <v>0</v>
      </c>
      <c r="F168" s="122">
        <f>+IF(A168=0,0,VLOOKUP(prenos!G168,spisak!C$11:O$498,12,FALSE))</f>
        <v>0</v>
      </c>
      <c r="G168">
        <f>IF(A168=0,0,+VLOOKUP($A168,'по изворима и контима'!$A$12:D$499,4,FALSE))</f>
        <v>0</v>
      </c>
      <c r="H168">
        <f>IF(A168=0,0,+VLOOKUP($A168,'по изворима и контима'!$A$12:G$499,5,FALSE))</f>
        <v>0</v>
      </c>
      <c r="I168">
        <f>IF(A168=0,0,+VLOOKUP($A168,'по изворима и контима'!$A$12:H$499,6,FALSE))</f>
        <v>0</v>
      </c>
      <c r="J168">
        <f>IF(A168=0,0,+VLOOKUP($A168,'по изворима и контима'!$A$12:H$499,7,FALSE))</f>
        <v>0</v>
      </c>
      <c r="K168">
        <f>IF(A168=0,0,+VLOOKUP($A168,'по изворима и контима'!$A$12:I$499,8,FALSE))</f>
        <v>0</v>
      </c>
      <c r="L168">
        <f>IF(B168=0,0,+VLOOKUP($A168,'по изворима и контима'!$A$12:J$499,9,FALSE))</f>
        <v>0</v>
      </c>
      <c r="M168">
        <f>IF($A168=0,0,+VLOOKUP($G168,spisak!$C$11:$F$30,3,FALSE))</f>
        <v>0</v>
      </c>
      <c r="N168">
        <f>IF($A168=0,0,+VLOOKUP($G168,spisak!$C$11:$F$30,4,FALSE))</f>
        <v>0</v>
      </c>
      <c r="O168" s="141">
        <f t="shared" ref="O168" si="180">+IF(A168=0,0,"2016")</f>
        <v>0</v>
      </c>
      <c r="P168" s="123">
        <f>IF(A168=0,0,+VLOOKUP($A168,'по изворима и контима'!$A$12:R$499,COLUMN('по изворима и контима'!M:M),FALSE))</f>
        <v>0</v>
      </c>
    </row>
    <row r="169" spans="1:16">
      <c r="A169">
        <f t="shared" si="178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22">
        <f>IF(A169=0,0,+spisak!#REF!)</f>
        <v>0</v>
      </c>
      <c r="F169" s="122">
        <f>+IF(A169=0,0,VLOOKUP(prenos!G169,spisak!C$11:O$498,12,FALSE))</f>
        <v>0</v>
      </c>
      <c r="G169">
        <f>IF(A169=0,0,+VLOOKUP($A169,'по изворима и контима'!$A$12:D$499,4,FALSE))</f>
        <v>0</v>
      </c>
      <c r="H169">
        <f>IF(A169=0,0,+VLOOKUP($A169,'по изворима и контима'!$A$12:G$499,5,FALSE))</f>
        <v>0</v>
      </c>
      <c r="I169">
        <f>IF(A169=0,0,+VLOOKUP($A169,'по изворима и контима'!$A$12:H$499,6,FALSE))</f>
        <v>0</v>
      </c>
      <c r="J169">
        <f>IF(A169=0,0,+VLOOKUP($A169,'по изворима и контима'!$A$12:H$499,7,FALSE))</f>
        <v>0</v>
      </c>
      <c r="K169">
        <f>IF(A169=0,0,+VLOOKUP($A169,'по изворима и контима'!$A$12:I$499,8,FALSE))</f>
        <v>0</v>
      </c>
      <c r="L169">
        <f>IF(B169=0,0,+VLOOKUP($A169,'по изворима и контима'!$A$12:J$499,9,FALSE))</f>
        <v>0</v>
      </c>
      <c r="M169">
        <f>IF($A169=0,0,+VLOOKUP($G169,spisak!$C$11:$F$30,3,FALSE))</f>
        <v>0</v>
      </c>
      <c r="N169">
        <f>IF($A169=0,0,+VLOOKUP($G169,spisak!$C$11:$F$30,4,FALSE))</f>
        <v>0</v>
      </c>
      <c r="O169" s="141">
        <f t="shared" ref="O169" si="181">+IF(A169=0,0,"2017")</f>
        <v>0</v>
      </c>
      <c r="P169" s="123">
        <f>IF(C169=0,0,+VLOOKUP($A169,'по изворима и контима'!$A$12:R$499,COLUMN('по изворима и контима'!N:N),FALSE))</f>
        <v>0</v>
      </c>
    </row>
    <row r="170" spans="1:16">
      <c r="A170">
        <f t="shared" si="178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22">
        <f>IF(A170=0,0,+spisak!#REF!)</f>
        <v>0</v>
      </c>
      <c r="F170" s="122">
        <f>+IF(A170=0,0,VLOOKUP(prenos!G170,spisak!C$11:O$498,12,FALSE))</f>
        <v>0</v>
      </c>
      <c r="G170">
        <f>IF(A170=0,0,+VLOOKUP($A170,'по изворима и контима'!$A$12:D$499,4,FALSE))</f>
        <v>0</v>
      </c>
      <c r="H170">
        <f>IF(A170=0,0,+VLOOKUP($A170,'по изворима и контима'!$A$12:G$499,5,FALSE))</f>
        <v>0</v>
      </c>
      <c r="I170">
        <f>IF(A170=0,0,+VLOOKUP($A170,'по изворима и контима'!$A$12:H$499,6,FALSE))</f>
        <v>0</v>
      </c>
      <c r="J170">
        <f>IF(A170=0,0,+VLOOKUP($A170,'по изворима и контима'!$A$12:H$499,7,FALSE))</f>
        <v>0</v>
      </c>
      <c r="K170">
        <f>IF(A170=0,0,+VLOOKUP($A170,'по изворима и контима'!$A$12:I$499,8,FALSE))</f>
        <v>0</v>
      </c>
      <c r="L170">
        <f>IF(B170=0,0,+VLOOKUP($A170,'по изворима и контима'!$A$12:J$499,9,FALSE))</f>
        <v>0</v>
      </c>
      <c r="M170">
        <f>IF($A170=0,0,+VLOOKUP($G170,spisak!$C$11:$F$30,3,FALSE))</f>
        <v>0</v>
      </c>
      <c r="N170">
        <f>IF($A170=0,0,+VLOOKUP($G170,spisak!$C$11:$F$30,4,FALSE))</f>
        <v>0</v>
      </c>
      <c r="O170" s="141">
        <f t="shared" ref="O170" si="182">+IF(A170=0,0,"2018")</f>
        <v>0</v>
      </c>
      <c r="P170" s="123">
        <f>IF(C170=0,0,+VLOOKUP($A170,'по изворима и контима'!$A$12:R$499,COLUMN('по изворима и контима'!O:O),FALSE))</f>
        <v>0</v>
      </c>
    </row>
    <row r="171" spans="1:16">
      <c r="A171">
        <f t="shared" si="178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22">
        <f>IF(A171=0,0,+spisak!#REF!)</f>
        <v>0</v>
      </c>
      <c r="F171" s="122">
        <f>+IF(A171=0,0,VLOOKUP(prenos!G171,spisak!C$11:O$498,12,FALSE))</f>
        <v>0</v>
      </c>
      <c r="G171">
        <f>IF(A171=0,0,+VLOOKUP($A171,'по изворима и контима'!$A$12:D$499,4,FALSE))</f>
        <v>0</v>
      </c>
      <c r="H171">
        <f>IF(A171=0,0,+VLOOKUP($A171,'по изворима и контима'!$A$12:G$499,5,FALSE))</f>
        <v>0</v>
      </c>
      <c r="I171">
        <f>IF(A171=0,0,+VLOOKUP($A171,'по изворима и контима'!$A$12:H$499,6,FALSE))</f>
        <v>0</v>
      </c>
      <c r="J171">
        <f>IF(A171=0,0,+VLOOKUP($A171,'по изворима и контима'!$A$12:H$499,7,FALSE))</f>
        <v>0</v>
      </c>
      <c r="K171">
        <f>IF(A171=0,0,+VLOOKUP($A171,'по изворима и контима'!$A$12:I$499,8,FALSE))</f>
        <v>0</v>
      </c>
      <c r="L171">
        <f>IF(B171=0,0,+VLOOKUP($A171,'по изворима и контима'!$A$12:J$499,9,FALSE))</f>
        <v>0</v>
      </c>
      <c r="M171">
        <f>IF($A171=0,0,+VLOOKUP($G171,spisak!$C$11:$F$30,3,FALSE))</f>
        <v>0</v>
      </c>
      <c r="N171">
        <f>IF($A171=0,0,+VLOOKUP($G171,spisak!$C$11:$F$30,4,FALSE))</f>
        <v>0</v>
      </c>
      <c r="O171" s="141">
        <f t="shared" ref="O171" si="183">+IF(A171=0,0,"nakon 2018")</f>
        <v>0</v>
      </c>
      <c r="P171" s="123">
        <f>IF(C171=0,0,+VLOOKUP($A171,'по изворима и контима'!$A$12:R$499,COLUMN('по изворима и контима'!P:P),FALSE))</f>
        <v>0</v>
      </c>
    </row>
    <row r="172" spans="1:16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22">
        <f>IF(A172=0,0,+spisak!#REF!)</f>
        <v>0</v>
      </c>
      <c r="F172" s="122">
        <f>+IF(A172=0,0,VLOOKUP(prenos!G172,spisak!C$11:O$498,12,FALSE))</f>
        <v>0</v>
      </c>
      <c r="G172">
        <f>IF(A172=0,0,+VLOOKUP($A172,'по изворима и контима'!$A$12:D$499,4,FALSE))</f>
        <v>0</v>
      </c>
      <c r="H172">
        <f>IF(A172=0,0,+VLOOKUP($A172,'по изворима и контима'!$A$12:G$499,5,FALSE))</f>
        <v>0</v>
      </c>
      <c r="I172">
        <f>IF(A172=0,0,+VLOOKUP($A172,'по изворима и контима'!$A$12:H$499,6,FALSE))</f>
        <v>0</v>
      </c>
      <c r="J172">
        <f>IF(A172=0,0,+VLOOKUP($A172,'по изворима и контима'!$A$12:H$499,7,FALSE))</f>
        <v>0</v>
      </c>
      <c r="K172">
        <f>IF(A172=0,0,+VLOOKUP($A172,'по изворима и контима'!$A$12:I$499,8,FALSE))</f>
        <v>0</v>
      </c>
      <c r="L172">
        <f>IF(B172=0,0,+VLOOKUP($A172,'по изворима и контима'!$A$12:J$499,9,FALSE))</f>
        <v>0</v>
      </c>
      <c r="M172">
        <f>IF($A172=0,0,+VLOOKUP($G172,spisak!$C$11:$F$30,3,FALSE))</f>
        <v>0</v>
      </c>
      <c r="N172">
        <f>IF($A172=0,0,+VLOOKUP($G172,spisak!$C$11:$F$30,4,FALSE))</f>
        <v>0</v>
      </c>
      <c r="O172" s="141">
        <f t="shared" ref="O172" si="184">+IF(A172=0,0,"do 2014")</f>
        <v>0</v>
      </c>
      <c r="P172" s="123">
        <f>IF(A172=0,0,+VLOOKUP($A172,'по изворима и контима'!$A$12:L$499,COLUMN('по изворима и контима'!J:J),FALSE))</f>
        <v>0</v>
      </c>
    </row>
    <row r="173" spans="1:16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22">
        <f>IF(A173=0,0,+spisak!#REF!)</f>
        <v>0</v>
      </c>
      <c r="F173" s="122">
        <f>+IF(A173=0,0,VLOOKUP(prenos!G173,spisak!C$11:O$498,12,FALSE))</f>
        <v>0</v>
      </c>
      <c r="G173">
        <f>IF(A173=0,0,+VLOOKUP($A173,'по изворима и контима'!$A$12:D$499,4,FALSE))</f>
        <v>0</v>
      </c>
      <c r="H173">
        <f>IF(A173=0,0,+VLOOKUP($A173,'по изворима и контима'!$A$12:G$499,5,FALSE))</f>
        <v>0</v>
      </c>
      <c r="I173">
        <f>IF(A173=0,0,+VLOOKUP($A173,'по изворима и контима'!$A$12:H$499,6,FALSE))</f>
        <v>0</v>
      </c>
      <c r="J173">
        <f>IF(A173=0,0,+VLOOKUP($A173,'по изворима и контима'!$A$12:H$499,7,FALSE))</f>
        <v>0</v>
      </c>
      <c r="K173">
        <f>IF(A173=0,0,+VLOOKUP($A173,'по изворима и контима'!$A$12:I$499,8,FALSE))</f>
        <v>0</v>
      </c>
      <c r="L173">
        <f>IF(B173=0,0,+VLOOKUP($A173,'по изворима и контима'!$A$12:J$499,9,FALSE))</f>
        <v>0</v>
      </c>
      <c r="M173">
        <f>IF($A173=0,0,+VLOOKUP($G173,spisak!$C$11:$F$30,3,FALSE))</f>
        <v>0</v>
      </c>
      <c r="N173">
        <f>IF($A173=0,0,+VLOOKUP($G173,spisak!$C$11:$F$30,4,FALSE))</f>
        <v>0</v>
      </c>
      <c r="O173" s="141">
        <f t="shared" ref="O173" si="186">+IF(A173=0,0,"2015-plan")</f>
        <v>0</v>
      </c>
      <c r="P173" s="123">
        <f>IF(A173=0,0,+VLOOKUP($A173,'по изворима и контима'!$A$12:R$499,COLUMN('по изворима и контима'!K:K),FALSE))</f>
        <v>0</v>
      </c>
    </row>
    <row r="174" spans="1:16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22">
        <f>IF(A174=0,0,+spisak!#REF!)</f>
        <v>0</v>
      </c>
      <c r="F174" s="122">
        <f>+IF(A174=0,0,VLOOKUP(prenos!G174,spisak!C$11:O$498,12,FALSE))</f>
        <v>0</v>
      </c>
      <c r="G174">
        <f>IF(A174=0,0,+VLOOKUP($A174,'по изворима и контима'!$A$12:D$499,4,FALSE))</f>
        <v>0</v>
      </c>
      <c r="H174">
        <f>IF(A174=0,0,+VLOOKUP($A174,'по изворима и контима'!$A$12:G$499,5,FALSE))</f>
        <v>0</v>
      </c>
      <c r="I174">
        <f>IF(A174=0,0,+VLOOKUP($A174,'по изворима и контима'!$A$12:H$499,6,FALSE))</f>
        <v>0</v>
      </c>
      <c r="J174">
        <f>IF(A174=0,0,+VLOOKUP($A174,'по изворима и контима'!$A$12:H$499,7,FALSE))</f>
        <v>0</v>
      </c>
      <c r="K174">
        <f>IF(A174=0,0,+VLOOKUP($A174,'по изворима и контима'!$A$12:I$499,8,FALSE))</f>
        <v>0</v>
      </c>
      <c r="L174">
        <f>IF(B174=0,0,+VLOOKUP($A174,'по изворима и контима'!$A$12:J$499,9,FALSE))</f>
        <v>0</v>
      </c>
      <c r="M174">
        <f>IF($A174=0,0,+VLOOKUP($G174,spisak!$C$11:$F$30,3,FALSE))</f>
        <v>0</v>
      </c>
      <c r="N174">
        <f>IF($A174=0,0,+VLOOKUP($G174,spisak!$C$11:$F$30,4,FALSE))</f>
        <v>0</v>
      </c>
      <c r="O174" s="141">
        <f t="shared" ref="O174" si="187">+IF(A174=0,0,"2015-procena")</f>
        <v>0</v>
      </c>
      <c r="P174" s="123">
        <f>IF(A174=0,0,+VLOOKUP($A174,'по изворима и контима'!$A$12:R$499,COLUMN('по изворима и контима'!L:L),FALSE))</f>
        <v>0</v>
      </c>
    </row>
    <row r="175" spans="1:16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22">
        <f>IF(A175=0,0,+spisak!#REF!)</f>
        <v>0</v>
      </c>
      <c r="F175" s="122">
        <f>+IF(A175=0,0,VLOOKUP(prenos!G175,spisak!C$11:O$498,12,FALSE))</f>
        <v>0</v>
      </c>
      <c r="G175">
        <f>IF(A175=0,0,+VLOOKUP($A175,'по изворима и контима'!$A$12:D$499,4,FALSE))</f>
        <v>0</v>
      </c>
      <c r="H175">
        <f>IF(A175=0,0,+VLOOKUP($A175,'по изворима и контима'!$A$12:G$499,5,FALSE))</f>
        <v>0</v>
      </c>
      <c r="I175">
        <f>IF(A175=0,0,+VLOOKUP($A175,'по изворима и контима'!$A$12:H$499,6,FALSE))</f>
        <v>0</v>
      </c>
      <c r="J175">
        <f>IF(A175=0,0,+VLOOKUP($A175,'по изворима и контима'!$A$12:H$499,7,FALSE))</f>
        <v>0</v>
      </c>
      <c r="K175">
        <f>IF(A175=0,0,+VLOOKUP($A175,'по изворима и контима'!$A$12:I$499,8,FALSE))</f>
        <v>0</v>
      </c>
      <c r="L175">
        <f>IF(B175=0,0,+VLOOKUP($A175,'по изворима и контима'!$A$12:J$499,9,FALSE))</f>
        <v>0</v>
      </c>
      <c r="M175">
        <f>IF($A175=0,0,+VLOOKUP($G175,spisak!$C$11:$F$30,3,FALSE))</f>
        <v>0</v>
      </c>
      <c r="N175">
        <f>IF($A175=0,0,+VLOOKUP($G175,spisak!$C$11:$F$30,4,FALSE))</f>
        <v>0</v>
      </c>
      <c r="O175" s="141">
        <f t="shared" ref="O175" si="188">+IF(A175=0,0,"2016")</f>
        <v>0</v>
      </c>
      <c r="P175" s="123">
        <f>IF(A175=0,0,+VLOOKUP($A175,'по изворима и контима'!$A$12:R$499,COLUMN('по изворима и контима'!M:M),FALSE))</f>
        <v>0</v>
      </c>
    </row>
    <row r="176" spans="1:16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22">
        <f>IF(A176=0,0,+spisak!#REF!)</f>
        <v>0</v>
      </c>
      <c r="F176" s="122">
        <f>+IF(A176=0,0,VLOOKUP(prenos!G176,spisak!C$11:O$498,12,FALSE))</f>
        <v>0</v>
      </c>
      <c r="G176">
        <f>IF(A176=0,0,+VLOOKUP($A176,'по изворима и контима'!$A$12:D$499,4,FALSE))</f>
        <v>0</v>
      </c>
      <c r="H176">
        <f>IF(A176=0,0,+VLOOKUP($A176,'по изворима и контима'!$A$12:G$499,5,FALSE))</f>
        <v>0</v>
      </c>
      <c r="I176">
        <f>IF(A176=0,0,+VLOOKUP($A176,'по изворима и контима'!$A$12:H$499,6,FALSE))</f>
        <v>0</v>
      </c>
      <c r="J176">
        <f>IF(A176=0,0,+VLOOKUP($A176,'по изворима и контима'!$A$12:H$499,7,FALSE))</f>
        <v>0</v>
      </c>
      <c r="K176">
        <f>IF(A176=0,0,+VLOOKUP($A176,'по изворима и контима'!$A$12:I$499,8,FALSE))</f>
        <v>0</v>
      </c>
      <c r="L176">
        <f>IF(B176=0,0,+VLOOKUP($A176,'по изворима и контима'!$A$12:J$499,9,FALSE))</f>
        <v>0</v>
      </c>
      <c r="M176">
        <f>IF($A176=0,0,+VLOOKUP($G176,spisak!$C$11:$F$30,3,FALSE))</f>
        <v>0</v>
      </c>
      <c r="N176">
        <f>IF($A176=0,0,+VLOOKUP($G176,spisak!$C$11:$F$30,4,FALSE))</f>
        <v>0</v>
      </c>
      <c r="O176" s="141">
        <f t="shared" ref="O176" si="189">+IF(A176=0,0,"2017")</f>
        <v>0</v>
      </c>
      <c r="P176" s="123">
        <f>IF(C176=0,0,+VLOOKUP($A176,'по изворима и контима'!$A$12:R$499,COLUMN('по изворима и контима'!N:N),FALSE))</f>
        <v>0</v>
      </c>
    </row>
    <row r="177" spans="1:16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22">
        <f>IF(A177=0,0,+spisak!#REF!)</f>
        <v>0</v>
      </c>
      <c r="F177" s="122">
        <f>+IF(A177=0,0,VLOOKUP(prenos!G177,spisak!C$11:O$498,12,FALSE))</f>
        <v>0</v>
      </c>
      <c r="G177">
        <f>IF(A177=0,0,+VLOOKUP($A177,'по изворима и контима'!$A$12:D$499,4,FALSE))</f>
        <v>0</v>
      </c>
      <c r="H177">
        <f>IF(A177=0,0,+VLOOKUP($A177,'по изворима и контима'!$A$12:G$499,5,FALSE))</f>
        <v>0</v>
      </c>
      <c r="I177">
        <f>IF(A177=0,0,+VLOOKUP($A177,'по изворима и контима'!$A$12:H$499,6,FALSE))</f>
        <v>0</v>
      </c>
      <c r="J177">
        <f>IF(A177=0,0,+VLOOKUP($A177,'по изворима и контима'!$A$12:H$499,7,FALSE))</f>
        <v>0</v>
      </c>
      <c r="K177">
        <f>IF(A177=0,0,+VLOOKUP($A177,'по изворима и контима'!$A$12:I$499,8,FALSE))</f>
        <v>0</v>
      </c>
      <c r="L177">
        <f>IF(B177=0,0,+VLOOKUP($A177,'по изворима и контима'!$A$12:J$499,9,FALSE))</f>
        <v>0</v>
      </c>
      <c r="M177">
        <f>IF($A177=0,0,+VLOOKUP($G177,spisak!$C$11:$F$30,3,FALSE))</f>
        <v>0</v>
      </c>
      <c r="N177">
        <f>IF($A177=0,0,+VLOOKUP($G177,spisak!$C$11:$F$30,4,FALSE))</f>
        <v>0</v>
      </c>
      <c r="O177" s="141">
        <f t="shared" ref="O177" si="190">+IF(A177=0,0,"2018")</f>
        <v>0</v>
      </c>
      <c r="P177" s="123">
        <f>IF(C177=0,0,+VLOOKUP($A177,'по изворима и контима'!$A$12:R$499,COLUMN('по изворима и контима'!O:O),FALSE))</f>
        <v>0</v>
      </c>
    </row>
    <row r="178" spans="1:16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22">
        <f>IF(A178=0,0,+spisak!#REF!)</f>
        <v>0</v>
      </c>
      <c r="F178" s="122">
        <f>+IF(A178=0,0,VLOOKUP(prenos!G178,spisak!C$11:O$498,12,FALSE))</f>
        <v>0</v>
      </c>
      <c r="G178">
        <f>IF(A178=0,0,+VLOOKUP($A178,'по изворима и контима'!$A$12:D$499,4,FALSE))</f>
        <v>0</v>
      </c>
      <c r="H178">
        <f>IF(A178=0,0,+VLOOKUP($A178,'по изворима и контима'!$A$12:G$499,5,FALSE))</f>
        <v>0</v>
      </c>
      <c r="I178">
        <f>IF(A178=0,0,+VLOOKUP($A178,'по изворима и контима'!$A$12:H$499,6,FALSE))</f>
        <v>0</v>
      </c>
      <c r="J178">
        <f>IF(A178=0,0,+VLOOKUP($A178,'по изворима и контима'!$A$12:H$499,7,FALSE))</f>
        <v>0</v>
      </c>
      <c r="K178">
        <f>IF(A178=0,0,+VLOOKUP($A178,'по изворима и контима'!$A$12:I$499,8,FALSE))</f>
        <v>0</v>
      </c>
      <c r="L178">
        <f>IF(B178=0,0,+VLOOKUP($A178,'по изворима и контима'!$A$12:J$499,9,FALSE))</f>
        <v>0</v>
      </c>
      <c r="M178">
        <f>IF($A178=0,0,+VLOOKUP($G178,spisak!$C$11:$F$30,3,FALSE))</f>
        <v>0</v>
      </c>
      <c r="N178">
        <f>IF($A178=0,0,+VLOOKUP($G178,spisak!$C$11:$F$30,4,FALSE))</f>
        <v>0</v>
      </c>
      <c r="O178" s="141">
        <f t="shared" ref="O178" si="191">+IF(A178=0,0,"nakon 2018")</f>
        <v>0</v>
      </c>
      <c r="P178" s="123">
        <f>IF(C178=0,0,+VLOOKUP($A178,'по изворима и контима'!$A$12:R$499,COLUMN('по изворима и контима'!P:P),FALSE))</f>
        <v>0</v>
      </c>
    </row>
    <row r="179" spans="1:16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22">
        <f>IF(A179=0,0,+spisak!#REF!)</f>
        <v>0</v>
      </c>
      <c r="F179" s="122">
        <f>+IF(A179=0,0,VLOOKUP(prenos!G179,spisak!C$11:O$498,12,FALSE))</f>
        <v>0</v>
      </c>
      <c r="G179">
        <f>IF(A179=0,0,+VLOOKUP($A179,'по изворима и контима'!$A$12:D$499,4,FALSE))</f>
        <v>0</v>
      </c>
      <c r="H179">
        <f>IF(A179=0,0,+VLOOKUP($A179,'по изворима и контима'!$A$12:G$499,5,FALSE))</f>
        <v>0</v>
      </c>
      <c r="I179">
        <f>IF(A179=0,0,+VLOOKUP($A179,'по изворима и контима'!$A$12:H$499,6,FALSE))</f>
        <v>0</v>
      </c>
      <c r="J179">
        <f>IF(A179=0,0,+VLOOKUP($A179,'по изворима и контима'!$A$12:H$499,7,FALSE))</f>
        <v>0</v>
      </c>
      <c r="K179">
        <f>IF(A179=0,0,+VLOOKUP($A179,'по изворима и контима'!$A$12:I$499,8,FALSE))</f>
        <v>0</v>
      </c>
      <c r="L179">
        <f>IF(B179=0,0,+VLOOKUP($A179,'по изворима и контима'!$A$12:J$499,9,FALSE))</f>
        <v>0</v>
      </c>
      <c r="M179">
        <f>IF($A179=0,0,+VLOOKUP($G179,spisak!$C$11:$F$30,3,FALSE))</f>
        <v>0</v>
      </c>
      <c r="N179">
        <f>IF($A179=0,0,+VLOOKUP($G179,spisak!$C$11:$F$30,4,FALSE))</f>
        <v>0</v>
      </c>
      <c r="O179" s="141">
        <f t="shared" ref="O179" si="192">+IF(A179=0,0,"do 2014")</f>
        <v>0</v>
      </c>
      <c r="P179" s="123">
        <f>IF(A179=0,0,+VLOOKUP($A179,'по изворима и контима'!$A$12:L$499,COLUMN('по изворима и контима'!J:J),FALSE))</f>
        <v>0</v>
      </c>
    </row>
    <row r="180" spans="1:16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22">
        <f>IF(A180=0,0,+spisak!#REF!)</f>
        <v>0</v>
      </c>
      <c r="F180" s="122">
        <f>+IF(A180=0,0,VLOOKUP(prenos!G180,spisak!C$11:O$498,12,FALSE))</f>
        <v>0</v>
      </c>
      <c r="G180">
        <f>IF(A180=0,0,+VLOOKUP($A180,'по изворима и контима'!$A$12:D$499,4,FALSE))</f>
        <v>0</v>
      </c>
      <c r="H180">
        <f>IF(A180=0,0,+VLOOKUP($A180,'по изворима и контима'!$A$12:G$499,5,FALSE))</f>
        <v>0</v>
      </c>
      <c r="I180">
        <f>IF(A180=0,0,+VLOOKUP($A180,'по изворима и контима'!$A$12:H$499,6,FALSE))</f>
        <v>0</v>
      </c>
      <c r="J180">
        <f>IF(A180=0,0,+VLOOKUP($A180,'по изворима и контима'!$A$12:H$499,7,FALSE))</f>
        <v>0</v>
      </c>
      <c r="K180">
        <f>IF(A180=0,0,+VLOOKUP($A180,'по изворима и контима'!$A$12:I$499,8,FALSE))</f>
        <v>0</v>
      </c>
      <c r="L180">
        <f>IF(B180=0,0,+VLOOKUP($A180,'по изворима и контима'!$A$12:J$499,9,FALSE))</f>
        <v>0</v>
      </c>
      <c r="M180">
        <f>IF($A180=0,0,+VLOOKUP($G180,spisak!$C$11:$F$30,3,FALSE))</f>
        <v>0</v>
      </c>
      <c r="N180">
        <f>IF($A180=0,0,+VLOOKUP($G180,spisak!$C$11:$F$30,4,FALSE))</f>
        <v>0</v>
      </c>
      <c r="O180" s="141">
        <f t="shared" ref="O180" si="193">+IF(A180=0,0,"2015-plan")</f>
        <v>0</v>
      </c>
      <c r="P180" s="123">
        <f>IF(A180=0,0,+VLOOKUP($A180,'по изворима и контима'!$A$12:R$499,COLUMN('по изворима и контима'!K:K),FALSE))</f>
        <v>0</v>
      </c>
    </row>
    <row r="181" spans="1:16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22">
        <f>IF(A181=0,0,+spisak!#REF!)</f>
        <v>0</v>
      </c>
      <c r="F181" s="122">
        <f>+IF(A181=0,0,VLOOKUP(prenos!G181,spisak!C$11:O$498,12,FALSE))</f>
        <v>0</v>
      </c>
      <c r="G181">
        <f>IF(A181=0,0,+VLOOKUP($A181,'по изворима и контима'!$A$12:D$499,4,FALSE))</f>
        <v>0</v>
      </c>
      <c r="H181">
        <f>IF(A181=0,0,+VLOOKUP($A181,'по изворима и контима'!$A$12:G$499,5,FALSE))</f>
        <v>0</v>
      </c>
      <c r="I181">
        <f>IF(A181=0,0,+VLOOKUP($A181,'по изворима и контима'!$A$12:H$499,6,FALSE))</f>
        <v>0</v>
      </c>
      <c r="J181">
        <f>IF(A181=0,0,+VLOOKUP($A181,'по изворима и контима'!$A$12:H$499,7,FALSE))</f>
        <v>0</v>
      </c>
      <c r="K181">
        <f>IF(A181=0,0,+VLOOKUP($A181,'по изворима и контима'!$A$12:I$499,8,FALSE))</f>
        <v>0</v>
      </c>
      <c r="L181">
        <f>IF(B181=0,0,+VLOOKUP($A181,'по изворима и контима'!$A$12:J$499,9,FALSE))</f>
        <v>0</v>
      </c>
      <c r="M181">
        <f>IF($A181=0,0,+VLOOKUP($G181,spisak!$C$11:$F$30,3,FALSE))</f>
        <v>0</v>
      </c>
      <c r="N181">
        <f>IF($A181=0,0,+VLOOKUP($G181,spisak!$C$11:$F$30,4,FALSE))</f>
        <v>0</v>
      </c>
      <c r="O181" s="141">
        <f t="shared" ref="O181" si="195">+IF(A181=0,0,"2015-procena")</f>
        <v>0</v>
      </c>
      <c r="P181" s="123">
        <f>IF(A181=0,0,+VLOOKUP($A181,'по изворима и контима'!$A$12:R$499,COLUMN('по изворима и контима'!L:L),FALSE))</f>
        <v>0</v>
      </c>
    </row>
    <row r="182" spans="1:16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22">
        <f>IF(A182=0,0,+spisak!#REF!)</f>
        <v>0</v>
      </c>
      <c r="F182" s="122">
        <f>+IF(A182=0,0,VLOOKUP(prenos!G182,spisak!C$11:O$498,12,FALSE))</f>
        <v>0</v>
      </c>
      <c r="G182">
        <f>IF(A182=0,0,+VLOOKUP($A182,'по изворима и контима'!$A$12:D$499,4,FALSE))</f>
        <v>0</v>
      </c>
      <c r="H182">
        <f>IF(A182=0,0,+VLOOKUP($A182,'по изворима и контима'!$A$12:G$499,5,FALSE))</f>
        <v>0</v>
      </c>
      <c r="I182">
        <f>IF(A182=0,0,+VLOOKUP($A182,'по изворима и контима'!$A$12:H$499,6,FALSE))</f>
        <v>0</v>
      </c>
      <c r="J182">
        <f>IF(A182=0,0,+VLOOKUP($A182,'по изворима и контима'!$A$12:H$499,7,FALSE))</f>
        <v>0</v>
      </c>
      <c r="K182">
        <f>IF(A182=0,0,+VLOOKUP($A182,'по изворима и контима'!$A$12:I$499,8,FALSE))</f>
        <v>0</v>
      </c>
      <c r="L182">
        <f>IF(B182=0,0,+VLOOKUP($A182,'по изворима и контима'!$A$12:J$499,9,FALSE))</f>
        <v>0</v>
      </c>
      <c r="M182">
        <f>IF($A182=0,0,+VLOOKUP($G182,spisak!$C$11:$F$30,3,FALSE))</f>
        <v>0</v>
      </c>
      <c r="N182">
        <f>IF($A182=0,0,+VLOOKUP($G182,spisak!$C$11:$F$30,4,FALSE))</f>
        <v>0</v>
      </c>
      <c r="O182" s="141">
        <f t="shared" ref="O182" si="196">+IF(A182=0,0,"2016")</f>
        <v>0</v>
      </c>
      <c r="P182" s="123">
        <f>IF(A182=0,0,+VLOOKUP($A182,'по изворима и контима'!$A$12:R$499,COLUMN('по изворима и контима'!M:M),FALSE))</f>
        <v>0</v>
      </c>
    </row>
    <row r="183" spans="1:16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22">
        <f>IF(A183=0,0,+spisak!#REF!)</f>
        <v>0</v>
      </c>
      <c r="F183" s="122">
        <f>+IF(A183=0,0,VLOOKUP(prenos!G183,spisak!C$11:O$498,12,FALSE))</f>
        <v>0</v>
      </c>
      <c r="G183">
        <f>IF(A183=0,0,+VLOOKUP($A183,'по изворима и контима'!$A$12:D$499,4,FALSE))</f>
        <v>0</v>
      </c>
      <c r="H183">
        <f>IF(A183=0,0,+VLOOKUP($A183,'по изворима и контима'!$A$12:G$499,5,FALSE))</f>
        <v>0</v>
      </c>
      <c r="I183">
        <f>IF(A183=0,0,+VLOOKUP($A183,'по изворима и контима'!$A$12:H$499,6,FALSE))</f>
        <v>0</v>
      </c>
      <c r="J183">
        <f>IF(A183=0,0,+VLOOKUP($A183,'по изворима и контима'!$A$12:H$499,7,FALSE))</f>
        <v>0</v>
      </c>
      <c r="K183">
        <f>IF(A183=0,0,+VLOOKUP($A183,'по изворима и контима'!$A$12:I$499,8,FALSE))</f>
        <v>0</v>
      </c>
      <c r="L183">
        <f>IF(B183=0,0,+VLOOKUP($A183,'по изворима и контима'!$A$12:J$499,9,FALSE))</f>
        <v>0</v>
      </c>
      <c r="M183">
        <f>IF($A183=0,0,+VLOOKUP($G183,spisak!$C$11:$F$30,3,FALSE))</f>
        <v>0</v>
      </c>
      <c r="N183">
        <f>IF($A183=0,0,+VLOOKUP($G183,spisak!$C$11:$F$30,4,FALSE))</f>
        <v>0</v>
      </c>
      <c r="O183" s="141">
        <f t="shared" ref="O183" si="197">+IF(A183=0,0,"2017")</f>
        <v>0</v>
      </c>
      <c r="P183" s="123">
        <f>IF(C183=0,0,+VLOOKUP($A183,'по изворима и контима'!$A$12:R$499,COLUMN('по изворима и контима'!N:N),FALSE))</f>
        <v>0</v>
      </c>
    </row>
    <row r="184" spans="1:16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22">
        <f>IF(A184=0,0,+spisak!#REF!)</f>
        <v>0</v>
      </c>
      <c r="F184" s="122">
        <f>+IF(A184=0,0,VLOOKUP(prenos!G184,spisak!C$11:O$498,12,FALSE))</f>
        <v>0</v>
      </c>
      <c r="G184">
        <f>IF(A184=0,0,+VLOOKUP($A184,'по изворима и контима'!$A$12:D$499,4,FALSE))</f>
        <v>0</v>
      </c>
      <c r="H184">
        <f>IF(A184=0,0,+VLOOKUP($A184,'по изворима и контима'!$A$12:G$499,5,FALSE))</f>
        <v>0</v>
      </c>
      <c r="I184">
        <f>IF(A184=0,0,+VLOOKUP($A184,'по изворима и контима'!$A$12:H$499,6,FALSE))</f>
        <v>0</v>
      </c>
      <c r="J184">
        <f>IF(A184=0,0,+VLOOKUP($A184,'по изворима и контима'!$A$12:H$499,7,FALSE))</f>
        <v>0</v>
      </c>
      <c r="K184">
        <f>IF(A184=0,0,+VLOOKUP($A184,'по изворима и контима'!$A$12:I$499,8,FALSE))</f>
        <v>0</v>
      </c>
      <c r="L184">
        <f>IF(B184=0,0,+VLOOKUP($A184,'по изворима и контима'!$A$12:J$499,9,FALSE))</f>
        <v>0</v>
      </c>
      <c r="M184">
        <f>IF($A184=0,0,+VLOOKUP($G184,spisak!$C$11:$F$30,3,FALSE))</f>
        <v>0</v>
      </c>
      <c r="N184">
        <f>IF($A184=0,0,+VLOOKUP($G184,spisak!$C$11:$F$30,4,FALSE))</f>
        <v>0</v>
      </c>
      <c r="O184" s="141">
        <f t="shared" ref="O184" si="198">+IF(A184=0,0,"2018")</f>
        <v>0</v>
      </c>
      <c r="P184" s="123">
        <f>IF(C184=0,0,+VLOOKUP($A184,'по изворима и контима'!$A$12:R$499,COLUMN('по изворима и контима'!O:O),FALSE))</f>
        <v>0</v>
      </c>
    </row>
    <row r="185" spans="1:16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22">
        <f>IF(A185=0,0,+spisak!#REF!)</f>
        <v>0</v>
      </c>
      <c r="F185" s="122">
        <f>+IF(A185=0,0,VLOOKUP(prenos!G185,spisak!C$11:O$498,12,FALSE))</f>
        <v>0</v>
      </c>
      <c r="G185">
        <f>IF(A185=0,0,+VLOOKUP($A185,'по изворима и контима'!$A$12:D$499,4,FALSE))</f>
        <v>0</v>
      </c>
      <c r="H185">
        <f>IF(A185=0,0,+VLOOKUP($A185,'по изворима и контима'!$A$12:G$499,5,FALSE))</f>
        <v>0</v>
      </c>
      <c r="I185">
        <f>IF(A185=0,0,+VLOOKUP($A185,'по изворима и контима'!$A$12:H$499,6,FALSE))</f>
        <v>0</v>
      </c>
      <c r="J185">
        <f>IF(A185=0,0,+VLOOKUP($A185,'по изворима и контима'!$A$12:H$499,7,FALSE))</f>
        <v>0</v>
      </c>
      <c r="K185">
        <f>IF(A185=0,0,+VLOOKUP($A185,'по изворима и контима'!$A$12:I$499,8,FALSE))</f>
        <v>0</v>
      </c>
      <c r="L185">
        <f>IF(B185=0,0,+VLOOKUP($A185,'по изворима и контима'!$A$12:J$499,9,FALSE))</f>
        <v>0</v>
      </c>
      <c r="M185">
        <f>IF($A185=0,0,+VLOOKUP($G185,spisak!$C$11:$F$30,3,FALSE))</f>
        <v>0</v>
      </c>
      <c r="N185">
        <f>IF($A185=0,0,+VLOOKUP($G185,spisak!$C$11:$F$30,4,FALSE))</f>
        <v>0</v>
      </c>
      <c r="O185" s="141">
        <f t="shared" ref="O185" si="199">+IF(A185=0,0,"nakon 2018")</f>
        <v>0</v>
      </c>
      <c r="P185" s="123">
        <f>IF(C185=0,0,+VLOOKUP($A185,'по изворима и контима'!$A$12:R$499,COLUMN('по изворима и контима'!P:P),FALSE))</f>
        <v>0</v>
      </c>
    </row>
    <row r="186" spans="1:16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22">
        <f>IF(A186=0,0,+spisak!#REF!)</f>
        <v>0</v>
      </c>
      <c r="F186" s="122">
        <f>+IF(A186=0,0,VLOOKUP(prenos!G186,spisak!C$11:O$498,12,FALSE))</f>
        <v>0</v>
      </c>
      <c r="G186">
        <f>IF(A186=0,0,+VLOOKUP($A186,'по изворима и контима'!$A$12:D$499,4,FALSE))</f>
        <v>0</v>
      </c>
      <c r="H186">
        <f>IF(A186=0,0,+VLOOKUP($A186,'по изворима и контима'!$A$12:G$499,5,FALSE))</f>
        <v>0</v>
      </c>
      <c r="I186">
        <f>IF(A186=0,0,+VLOOKUP($A186,'по изворима и контима'!$A$12:H$499,6,FALSE))</f>
        <v>0</v>
      </c>
      <c r="J186">
        <f>IF(A186=0,0,+VLOOKUP($A186,'по изворима и контима'!$A$12:H$499,7,FALSE))</f>
        <v>0</v>
      </c>
      <c r="K186">
        <f>IF(A186=0,0,+VLOOKUP($A186,'по изворима и контима'!$A$12:I$499,8,FALSE))</f>
        <v>0</v>
      </c>
      <c r="L186">
        <f>IF(B186=0,0,+VLOOKUP($A186,'по изворима и контима'!$A$12:J$499,9,FALSE))</f>
        <v>0</v>
      </c>
      <c r="M186">
        <f>IF($A186=0,0,+VLOOKUP($G186,spisak!$C$11:$F$30,3,FALSE))</f>
        <v>0</v>
      </c>
      <c r="N186">
        <f>IF($A186=0,0,+VLOOKUP($G186,spisak!$C$11:$F$30,4,FALSE))</f>
        <v>0</v>
      </c>
      <c r="O186" s="141">
        <f t="shared" ref="O186" si="200">+IF(A186=0,0,"do 2014")</f>
        <v>0</v>
      </c>
      <c r="P186" s="123">
        <f>IF(A186=0,0,+VLOOKUP($A186,'по изворима и контима'!$A$12:L$499,COLUMN('по изворима и контима'!J:J),FALSE))</f>
        <v>0</v>
      </c>
    </row>
    <row r="187" spans="1:16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22">
        <f>IF(A187=0,0,+spisak!#REF!)</f>
        <v>0</v>
      </c>
      <c r="F187" s="122">
        <f>+IF(A187=0,0,VLOOKUP(prenos!G187,spisak!C$11:O$498,12,FALSE))</f>
        <v>0</v>
      </c>
      <c r="G187">
        <f>IF(A187=0,0,+VLOOKUP($A187,'по изворима и контима'!$A$12:D$499,4,FALSE))</f>
        <v>0</v>
      </c>
      <c r="H187">
        <f>IF(A187=0,0,+VLOOKUP($A187,'по изворима и контима'!$A$12:G$499,5,FALSE))</f>
        <v>0</v>
      </c>
      <c r="I187">
        <f>IF(A187=0,0,+VLOOKUP($A187,'по изворима и контима'!$A$12:H$499,6,FALSE))</f>
        <v>0</v>
      </c>
      <c r="J187">
        <f>IF(A187=0,0,+VLOOKUP($A187,'по изворима и контима'!$A$12:H$499,7,FALSE))</f>
        <v>0</v>
      </c>
      <c r="K187">
        <f>IF(A187=0,0,+VLOOKUP($A187,'по изворима и контима'!$A$12:I$499,8,FALSE))</f>
        <v>0</v>
      </c>
      <c r="L187">
        <f>IF(B187=0,0,+VLOOKUP($A187,'по изворима и контима'!$A$12:J$499,9,FALSE))</f>
        <v>0</v>
      </c>
      <c r="M187">
        <f>IF($A187=0,0,+VLOOKUP($G187,spisak!$C$11:$F$30,3,FALSE))</f>
        <v>0</v>
      </c>
      <c r="N187">
        <f>IF($A187=0,0,+VLOOKUP($G187,spisak!$C$11:$F$30,4,FALSE))</f>
        <v>0</v>
      </c>
      <c r="O187" s="141">
        <f t="shared" ref="O187" si="201">+IF(A187=0,0,"2015-plan")</f>
        <v>0</v>
      </c>
      <c r="P187" s="123">
        <f>IF(A187=0,0,+VLOOKUP($A187,'по изворима и контима'!$A$12:R$499,COLUMN('по изворима и контима'!K:K),FALSE))</f>
        <v>0</v>
      </c>
    </row>
    <row r="188" spans="1:16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22">
        <f>IF(A188=0,0,+spisak!#REF!)</f>
        <v>0</v>
      </c>
      <c r="F188" s="122">
        <f>+IF(A188=0,0,VLOOKUP(prenos!G188,spisak!C$11:O$498,12,FALSE))</f>
        <v>0</v>
      </c>
      <c r="G188">
        <f>IF(A188=0,0,+VLOOKUP($A188,'по изворима и контима'!$A$12:D$499,4,FALSE))</f>
        <v>0</v>
      </c>
      <c r="H188">
        <f>IF(A188=0,0,+VLOOKUP($A188,'по изворима и контима'!$A$12:G$499,5,FALSE))</f>
        <v>0</v>
      </c>
      <c r="I188">
        <f>IF(A188=0,0,+VLOOKUP($A188,'по изворима и контима'!$A$12:H$499,6,FALSE))</f>
        <v>0</v>
      </c>
      <c r="J188">
        <f>IF(A188=0,0,+VLOOKUP($A188,'по изворима и контима'!$A$12:H$499,7,FALSE))</f>
        <v>0</v>
      </c>
      <c r="K188">
        <f>IF(A188=0,0,+VLOOKUP($A188,'по изворима и контима'!$A$12:I$499,8,FALSE))</f>
        <v>0</v>
      </c>
      <c r="L188">
        <f>IF(B188=0,0,+VLOOKUP($A188,'по изворима и контима'!$A$12:J$499,9,FALSE))</f>
        <v>0</v>
      </c>
      <c r="M188">
        <f>IF($A188=0,0,+VLOOKUP($G188,spisak!$C$11:$F$30,3,FALSE))</f>
        <v>0</v>
      </c>
      <c r="N188">
        <f>IF($A188=0,0,+VLOOKUP($G188,spisak!$C$11:$F$30,4,FALSE))</f>
        <v>0</v>
      </c>
      <c r="O188" s="141">
        <f t="shared" ref="O188" si="202">+IF(A188=0,0,"2015-procena")</f>
        <v>0</v>
      </c>
      <c r="P188" s="123">
        <f>IF(A188=0,0,+VLOOKUP($A188,'по изворима и контима'!$A$12:R$499,COLUMN('по изворима и контима'!L:L),FALSE))</f>
        <v>0</v>
      </c>
    </row>
    <row r="189" spans="1:16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22">
        <f>IF(A189=0,0,+spisak!#REF!)</f>
        <v>0</v>
      </c>
      <c r="F189" s="122">
        <f>+IF(A189=0,0,VLOOKUP(prenos!G189,spisak!C$11:O$498,12,FALSE))</f>
        <v>0</v>
      </c>
      <c r="G189">
        <f>IF(A189=0,0,+VLOOKUP($A189,'по изворима и контима'!$A$12:D$499,4,FALSE))</f>
        <v>0</v>
      </c>
      <c r="H189">
        <f>IF(A189=0,0,+VLOOKUP($A189,'по изворима и контима'!$A$12:G$499,5,FALSE))</f>
        <v>0</v>
      </c>
      <c r="I189">
        <f>IF(A189=0,0,+VLOOKUP($A189,'по изворима и контима'!$A$12:H$499,6,FALSE))</f>
        <v>0</v>
      </c>
      <c r="J189">
        <f>IF(A189=0,0,+VLOOKUP($A189,'по изворима и контима'!$A$12:H$499,7,FALSE))</f>
        <v>0</v>
      </c>
      <c r="K189">
        <f>IF(A189=0,0,+VLOOKUP($A189,'по изворима и контима'!$A$12:I$499,8,FALSE))</f>
        <v>0</v>
      </c>
      <c r="L189">
        <f>IF(B189=0,0,+VLOOKUP($A189,'по изворима и контима'!$A$12:J$499,9,FALSE))</f>
        <v>0</v>
      </c>
      <c r="M189">
        <f>IF($A189=0,0,+VLOOKUP($G189,spisak!$C$11:$F$30,3,FALSE))</f>
        <v>0</v>
      </c>
      <c r="N189">
        <f>IF($A189=0,0,+VLOOKUP($G189,spisak!$C$11:$F$30,4,FALSE))</f>
        <v>0</v>
      </c>
      <c r="O189" s="141">
        <f t="shared" ref="O189" si="203">+IF(A189=0,0,"2016")</f>
        <v>0</v>
      </c>
      <c r="P189" s="123">
        <f>IF(A189=0,0,+VLOOKUP($A189,'по изворима и контима'!$A$12:R$499,COLUMN('по изворима и контима'!M:M),FALSE))</f>
        <v>0</v>
      </c>
    </row>
    <row r="190" spans="1:16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22">
        <f>IF(A190=0,0,+spisak!#REF!)</f>
        <v>0</v>
      </c>
      <c r="F190" s="122">
        <f>+IF(A190=0,0,VLOOKUP(prenos!G190,spisak!C$11:O$498,12,FALSE))</f>
        <v>0</v>
      </c>
      <c r="G190">
        <f>IF(A190=0,0,+VLOOKUP($A190,'по изворима и контима'!$A$12:D$499,4,FALSE))</f>
        <v>0</v>
      </c>
      <c r="H190">
        <f>IF(A190=0,0,+VLOOKUP($A190,'по изворима и контима'!$A$12:G$499,5,FALSE))</f>
        <v>0</v>
      </c>
      <c r="I190">
        <f>IF(A190=0,0,+VLOOKUP($A190,'по изворима и контима'!$A$12:H$499,6,FALSE))</f>
        <v>0</v>
      </c>
      <c r="J190">
        <f>IF(A190=0,0,+VLOOKUP($A190,'по изворима и контима'!$A$12:H$499,7,FALSE))</f>
        <v>0</v>
      </c>
      <c r="K190">
        <f>IF(A190=0,0,+VLOOKUP($A190,'по изворима и контима'!$A$12:I$499,8,FALSE))</f>
        <v>0</v>
      </c>
      <c r="L190">
        <f>IF(B190=0,0,+VLOOKUP($A190,'по изворима и контима'!$A$12:J$499,9,FALSE))</f>
        <v>0</v>
      </c>
      <c r="M190">
        <f>IF($A190=0,0,+VLOOKUP($G190,spisak!$C$11:$F$30,3,FALSE))</f>
        <v>0</v>
      </c>
      <c r="N190">
        <f>IF($A190=0,0,+VLOOKUP($G190,spisak!$C$11:$F$30,4,FALSE))</f>
        <v>0</v>
      </c>
      <c r="O190" s="141">
        <f t="shared" ref="O190" si="204">+IF(A190=0,0,"2017")</f>
        <v>0</v>
      </c>
      <c r="P190" s="123">
        <f>IF(C190=0,0,+VLOOKUP($A190,'по изворима и контима'!$A$12:R$499,COLUMN('по изворима и контима'!N:N),FALSE))</f>
        <v>0</v>
      </c>
    </row>
    <row r="191" spans="1:16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22">
        <f>IF(A191=0,0,+spisak!#REF!)</f>
        <v>0</v>
      </c>
      <c r="F191" s="122">
        <f>+IF(A191=0,0,VLOOKUP(prenos!G191,spisak!C$11:O$498,12,FALSE))</f>
        <v>0</v>
      </c>
      <c r="G191">
        <f>IF(A191=0,0,+VLOOKUP($A191,'по изворима и контима'!$A$12:D$499,4,FALSE))</f>
        <v>0</v>
      </c>
      <c r="H191">
        <f>IF(A191=0,0,+VLOOKUP($A191,'по изворима и контима'!$A$12:G$499,5,FALSE))</f>
        <v>0</v>
      </c>
      <c r="I191">
        <f>IF(A191=0,0,+VLOOKUP($A191,'по изворима и контима'!$A$12:H$499,6,FALSE))</f>
        <v>0</v>
      </c>
      <c r="J191">
        <f>IF(A191=0,0,+VLOOKUP($A191,'по изворима и контима'!$A$12:H$499,7,FALSE))</f>
        <v>0</v>
      </c>
      <c r="K191">
        <f>IF(A191=0,0,+VLOOKUP($A191,'по изворима и контима'!$A$12:I$499,8,FALSE))</f>
        <v>0</v>
      </c>
      <c r="L191">
        <f>IF(B191=0,0,+VLOOKUP($A191,'по изворима и контима'!$A$12:J$499,9,FALSE))</f>
        <v>0</v>
      </c>
      <c r="M191">
        <f>IF($A191=0,0,+VLOOKUP($G191,spisak!$C$11:$F$30,3,FALSE))</f>
        <v>0</v>
      </c>
      <c r="N191">
        <f>IF($A191=0,0,+VLOOKUP($G191,spisak!$C$11:$F$30,4,FALSE))</f>
        <v>0</v>
      </c>
      <c r="O191" s="141">
        <f t="shared" ref="O191" si="205">+IF(A191=0,0,"2018")</f>
        <v>0</v>
      </c>
      <c r="P191" s="123">
        <f>IF(C191=0,0,+VLOOKUP($A191,'по изворима и контима'!$A$12:R$499,COLUMN('по изворима и контима'!O:O),FALSE))</f>
        <v>0</v>
      </c>
    </row>
    <row r="192" spans="1:16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22">
        <f>IF(A192=0,0,+spisak!#REF!)</f>
        <v>0</v>
      </c>
      <c r="F192" s="122">
        <f>+IF(A192=0,0,VLOOKUP(prenos!G192,spisak!C$11:O$498,12,FALSE))</f>
        <v>0</v>
      </c>
      <c r="G192">
        <f>IF(A192=0,0,+VLOOKUP($A192,'по изворима и контима'!$A$12:D$499,4,FALSE))</f>
        <v>0</v>
      </c>
      <c r="H192">
        <f>IF(A192=0,0,+VLOOKUP($A192,'по изворима и контима'!$A$12:G$499,5,FALSE))</f>
        <v>0</v>
      </c>
      <c r="I192">
        <f>IF(A192=0,0,+VLOOKUP($A192,'по изворима и контима'!$A$12:H$499,6,FALSE))</f>
        <v>0</v>
      </c>
      <c r="J192">
        <f>IF(A192=0,0,+VLOOKUP($A192,'по изворима и контима'!$A$12:H$499,7,FALSE))</f>
        <v>0</v>
      </c>
      <c r="K192">
        <f>IF(A192=0,0,+VLOOKUP($A192,'по изворима и контима'!$A$12:I$499,8,FALSE))</f>
        <v>0</v>
      </c>
      <c r="L192">
        <f>IF(B192=0,0,+VLOOKUP($A192,'по изворима и контима'!$A$12:J$499,9,FALSE))</f>
        <v>0</v>
      </c>
      <c r="M192">
        <f>IF($A192=0,0,+VLOOKUP($G192,spisak!$C$11:$F$30,3,FALSE))</f>
        <v>0</v>
      </c>
      <c r="N192">
        <f>IF($A192=0,0,+VLOOKUP($G192,spisak!$C$11:$F$30,4,FALSE))</f>
        <v>0</v>
      </c>
      <c r="O192" s="141">
        <f t="shared" ref="O192" si="206">+IF(A192=0,0,"nakon 2018")</f>
        <v>0</v>
      </c>
      <c r="P192" s="123">
        <f>IF(C192=0,0,+VLOOKUP($A192,'по изворима и контима'!$A$12:R$499,COLUMN('по изворима и контима'!P:P),FALSE))</f>
        <v>0</v>
      </c>
    </row>
    <row r="193" spans="1:16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22">
        <f>IF(A193=0,0,+spisak!#REF!)</f>
        <v>0</v>
      </c>
      <c r="F193" s="122">
        <f>+IF(A193=0,0,VLOOKUP(prenos!G193,spisak!C$11:O$498,12,FALSE))</f>
        <v>0</v>
      </c>
      <c r="G193">
        <f>IF(A193=0,0,+VLOOKUP($A193,'по изворима и контима'!$A$12:D$499,4,FALSE))</f>
        <v>0</v>
      </c>
      <c r="H193">
        <f>IF(A193=0,0,+VLOOKUP($A193,'по изворима и контима'!$A$12:G$499,5,FALSE))</f>
        <v>0</v>
      </c>
      <c r="I193">
        <f>IF(A193=0,0,+VLOOKUP($A193,'по изворима и контима'!$A$12:H$499,6,FALSE))</f>
        <v>0</v>
      </c>
      <c r="J193">
        <f>IF(A193=0,0,+VLOOKUP($A193,'по изворима и контима'!$A$12:H$499,7,FALSE))</f>
        <v>0</v>
      </c>
      <c r="K193">
        <f>IF(A193=0,0,+VLOOKUP($A193,'по изворима и контима'!$A$12:I$499,8,FALSE))</f>
        <v>0</v>
      </c>
      <c r="L193">
        <f>IF(B193=0,0,+VLOOKUP($A193,'по изворима и контима'!$A$12:J$499,9,FALSE))</f>
        <v>0</v>
      </c>
      <c r="M193">
        <f>IF($A193=0,0,+VLOOKUP($G193,spisak!$C$11:$F$30,3,FALSE))</f>
        <v>0</v>
      </c>
      <c r="N193">
        <f>IF($A193=0,0,+VLOOKUP($G193,spisak!$C$11:$F$30,4,FALSE))</f>
        <v>0</v>
      </c>
      <c r="O193" s="141">
        <f t="shared" ref="O193" si="207">+IF(A193=0,0,"do 2014")</f>
        <v>0</v>
      </c>
      <c r="P193" s="123">
        <f>IF(A193=0,0,+VLOOKUP($A193,'по изворима и контима'!$A$12:L$499,COLUMN('по изворима и контима'!J:J),FALSE))</f>
        <v>0</v>
      </c>
    </row>
    <row r="194" spans="1:16">
      <c r="A194">
        <f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22">
        <f>IF(A194=0,0,+spisak!#REF!)</f>
        <v>0</v>
      </c>
      <c r="F194" s="122">
        <f>+IF(A194=0,0,VLOOKUP(prenos!G194,spisak!C$11:O$498,12,FALSE))</f>
        <v>0</v>
      </c>
      <c r="G194">
        <f>IF(A194=0,0,+VLOOKUP($A194,'по изворима и контима'!$A$12:D$499,4,FALSE))</f>
        <v>0</v>
      </c>
      <c r="H194">
        <f>IF(A194=0,0,+VLOOKUP($A194,'по изворима и контима'!$A$12:G$499,5,FALSE))</f>
        <v>0</v>
      </c>
      <c r="I194">
        <f>IF(A194=0,0,+VLOOKUP($A194,'по изворима и контима'!$A$12:H$499,6,FALSE))</f>
        <v>0</v>
      </c>
      <c r="J194">
        <f>IF(A194=0,0,+VLOOKUP($A194,'по изворима и контима'!$A$12:H$499,7,FALSE))</f>
        <v>0</v>
      </c>
      <c r="K194">
        <f>IF(A194=0,0,+VLOOKUP($A194,'по изворима и контима'!$A$12:I$499,8,FALSE))</f>
        <v>0</v>
      </c>
      <c r="L194">
        <f>IF(B194=0,0,+VLOOKUP($A194,'по изворима и контима'!$A$12:J$499,9,FALSE))</f>
        <v>0</v>
      </c>
      <c r="M194">
        <f>IF($A194=0,0,+VLOOKUP($G194,spisak!$C$11:$F$30,3,FALSE))</f>
        <v>0</v>
      </c>
      <c r="N194">
        <f>IF($A194=0,0,+VLOOKUP($G194,spisak!$C$11:$F$30,4,FALSE))</f>
        <v>0</v>
      </c>
      <c r="O194" s="141">
        <f t="shared" ref="O194" si="208">+IF(A194=0,0,"2015-plan")</f>
        <v>0</v>
      </c>
      <c r="P194" s="123">
        <f>IF(A194=0,0,+VLOOKUP($A194,'по изворима и контима'!$A$12:R$499,COLUMN('по изворима и контима'!K:K),FALSE))</f>
        <v>0</v>
      </c>
    </row>
    <row r="195" spans="1:16">
      <c r="A195">
        <f t="shared" ref="A195:A199" si="209">+A194</f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22">
        <f>IF(A195=0,0,+spisak!#REF!)</f>
        <v>0</v>
      </c>
      <c r="F195" s="122">
        <f>+IF(A195=0,0,VLOOKUP(prenos!G195,spisak!C$11:O$498,12,FALSE))</f>
        <v>0</v>
      </c>
      <c r="G195">
        <f>IF(A195=0,0,+VLOOKUP($A195,'по изворима и контима'!$A$12:D$499,4,FALSE))</f>
        <v>0</v>
      </c>
      <c r="H195">
        <f>IF(A195=0,0,+VLOOKUP($A195,'по изворима и контима'!$A$12:G$499,5,FALSE))</f>
        <v>0</v>
      </c>
      <c r="I195">
        <f>IF(A195=0,0,+VLOOKUP($A195,'по изворима и контима'!$A$12:H$499,6,FALSE))</f>
        <v>0</v>
      </c>
      <c r="J195">
        <f>IF(A195=0,0,+VLOOKUP($A195,'по изворима и контима'!$A$12:H$499,7,FALSE))</f>
        <v>0</v>
      </c>
      <c r="K195">
        <f>IF(A195=0,0,+VLOOKUP($A195,'по изворима и контима'!$A$12:I$499,8,FALSE))</f>
        <v>0</v>
      </c>
      <c r="L195">
        <f>IF(B195=0,0,+VLOOKUP($A195,'по изворима и контима'!$A$12:J$499,9,FALSE))</f>
        <v>0</v>
      </c>
      <c r="M195">
        <f>IF($A195=0,0,+VLOOKUP($G195,spisak!$C$11:$F$30,3,FALSE))</f>
        <v>0</v>
      </c>
      <c r="N195">
        <f>IF($A195=0,0,+VLOOKUP($G195,spisak!$C$11:$F$30,4,FALSE))</f>
        <v>0</v>
      </c>
      <c r="O195" s="141">
        <f t="shared" ref="O195" si="210">+IF(A195=0,0,"2015-procena")</f>
        <v>0</v>
      </c>
      <c r="P195" s="123">
        <f>IF(A195=0,0,+VLOOKUP($A195,'по изворима и контима'!$A$12:R$499,COLUMN('по изворима и контима'!L:L),FALSE))</f>
        <v>0</v>
      </c>
    </row>
    <row r="196" spans="1:16">
      <c r="A196">
        <f t="shared" si="209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22">
        <f>IF(A196=0,0,+spisak!#REF!)</f>
        <v>0</v>
      </c>
      <c r="F196" s="122">
        <f>+IF(A196=0,0,VLOOKUP(prenos!G196,spisak!C$11:O$498,12,FALSE))</f>
        <v>0</v>
      </c>
      <c r="G196">
        <f>IF(A196=0,0,+VLOOKUP($A196,'по изворима и контима'!$A$12:D$499,4,FALSE))</f>
        <v>0</v>
      </c>
      <c r="H196">
        <f>IF(A196=0,0,+VLOOKUP($A196,'по изворима и контима'!$A$12:G$499,5,FALSE))</f>
        <v>0</v>
      </c>
      <c r="I196">
        <f>IF(A196=0,0,+VLOOKUP($A196,'по изворима и контима'!$A$12:H$499,6,FALSE))</f>
        <v>0</v>
      </c>
      <c r="J196">
        <f>IF(A196=0,0,+VLOOKUP($A196,'по изворима и контима'!$A$12:H$499,7,FALSE))</f>
        <v>0</v>
      </c>
      <c r="K196">
        <f>IF(A196=0,0,+VLOOKUP($A196,'по изворима и контима'!$A$12:I$499,8,FALSE))</f>
        <v>0</v>
      </c>
      <c r="L196">
        <f>IF(B196=0,0,+VLOOKUP($A196,'по изворима и контима'!$A$12:J$499,9,FALSE))</f>
        <v>0</v>
      </c>
      <c r="M196">
        <f>IF($A196=0,0,+VLOOKUP($G196,spisak!$C$11:$F$30,3,FALSE))</f>
        <v>0</v>
      </c>
      <c r="N196">
        <f>IF($A196=0,0,+VLOOKUP($G196,spisak!$C$11:$F$30,4,FALSE))</f>
        <v>0</v>
      </c>
      <c r="O196" s="141">
        <f t="shared" ref="O196" si="211">+IF(A196=0,0,"2016")</f>
        <v>0</v>
      </c>
      <c r="P196" s="123">
        <f>IF(A196=0,0,+VLOOKUP($A196,'по изворима и контима'!$A$12:R$499,COLUMN('по изворима и контима'!M:M),FALSE))</f>
        <v>0</v>
      </c>
    </row>
    <row r="197" spans="1:16">
      <c r="A197">
        <f t="shared" si="209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22">
        <f>IF(A197=0,0,+spisak!#REF!)</f>
        <v>0</v>
      </c>
      <c r="F197" s="122">
        <f>+IF(A197=0,0,VLOOKUP(prenos!G197,spisak!C$11:O$498,12,FALSE))</f>
        <v>0</v>
      </c>
      <c r="G197">
        <f>IF(A197=0,0,+VLOOKUP($A197,'по изворима и контима'!$A$12:D$499,4,FALSE))</f>
        <v>0</v>
      </c>
      <c r="H197">
        <f>IF(A197=0,0,+VLOOKUP($A197,'по изворима и контима'!$A$12:G$499,5,FALSE))</f>
        <v>0</v>
      </c>
      <c r="I197">
        <f>IF(A197=0,0,+VLOOKUP($A197,'по изворима и контима'!$A$12:H$499,6,FALSE))</f>
        <v>0</v>
      </c>
      <c r="J197">
        <f>IF(A197=0,0,+VLOOKUP($A197,'по изворима и контима'!$A$12:H$499,7,FALSE))</f>
        <v>0</v>
      </c>
      <c r="K197">
        <f>IF(A197=0,0,+VLOOKUP($A197,'по изворима и контима'!$A$12:I$499,8,FALSE))</f>
        <v>0</v>
      </c>
      <c r="L197">
        <f>IF(B197=0,0,+VLOOKUP($A197,'по изворима и контима'!$A$12:J$499,9,FALSE))</f>
        <v>0</v>
      </c>
      <c r="M197">
        <f>IF($A197=0,0,+VLOOKUP($G197,spisak!$C$11:$F$30,3,FALSE))</f>
        <v>0</v>
      </c>
      <c r="N197">
        <f>IF($A197=0,0,+VLOOKUP($G197,spisak!$C$11:$F$30,4,FALSE))</f>
        <v>0</v>
      </c>
      <c r="O197" s="141">
        <f t="shared" ref="O197" si="212">+IF(A197=0,0,"2017")</f>
        <v>0</v>
      </c>
      <c r="P197" s="123">
        <f>IF(C197=0,0,+VLOOKUP($A197,'по изворима и контима'!$A$12:R$499,COLUMN('по изворима и контима'!N:N),FALSE))</f>
        <v>0</v>
      </c>
    </row>
    <row r="198" spans="1:16">
      <c r="A198">
        <f t="shared" si="209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22">
        <f>IF(A198=0,0,+spisak!#REF!)</f>
        <v>0</v>
      </c>
      <c r="F198" s="122">
        <f>+IF(A198=0,0,VLOOKUP(prenos!G198,spisak!C$11:O$498,12,FALSE))</f>
        <v>0</v>
      </c>
      <c r="G198">
        <f>IF(A198=0,0,+VLOOKUP($A198,'по изворима и контима'!$A$12:D$499,4,FALSE))</f>
        <v>0</v>
      </c>
      <c r="H198">
        <f>IF(A198=0,0,+VLOOKUP($A198,'по изворима и контима'!$A$12:G$499,5,FALSE))</f>
        <v>0</v>
      </c>
      <c r="I198">
        <f>IF(A198=0,0,+VLOOKUP($A198,'по изворима и контима'!$A$12:H$499,6,FALSE))</f>
        <v>0</v>
      </c>
      <c r="J198">
        <f>IF(A198=0,0,+VLOOKUP($A198,'по изворима и контима'!$A$12:H$499,7,FALSE))</f>
        <v>0</v>
      </c>
      <c r="K198">
        <f>IF(A198=0,0,+VLOOKUP($A198,'по изворима и контима'!$A$12:I$499,8,FALSE))</f>
        <v>0</v>
      </c>
      <c r="L198">
        <f>IF(B198=0,0,+VLOOKUP($A198,'по изворима и контима'!$A$12:J$499,9,FALSE))</f>
        <v>0</v>
      </c>
      <c r="M198">
        <f>IF($A198=0,0,+VLOOKUP($G198,spisak!$C$11:$F$30,3,FALSE))</f>
        <v>0</v>
      </c>
      <c r="N198">
        <f>IF($A198=0,0,+VLOOKUP($G198,spisak!$C$11:$F$30,4,FALSE))</f>
        <v>0</v>
      </c>
      <c r="O198" s="141">
        <f t="shared" ref="O198" si="213">+IF(A198=0,0,"2018")</f>
        <v>0</v>
      </c>
      <c r="P198" s="123">
        <f>IF(C198=0,0,+VLOOKUP($A198,'по изворима и контима'!$A$12:R$499,COLUMN('по изворима и контима'!O:O),FALSE))</f>
        <v>0</v>
      </c>
    </row>
    <row r="199" spans="1:16">
      <c r="A199">
        <f t="shared" si="209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22">
        <f>IF(A199=0,0,+spisak!#REF!)</f>
        <v>0</v>
      </c>
      <c r="F199" s="122">
        <f>+IF(A199=0,0,VLOOKUP(prenos!G199,spisak!C$11:O$498,12,FALSE))</f>
        <v>0</v>
      </c>
      <c r="G199">
        <f>IF(A199=0,0,+VLOOKUP($A199,'по изворима и контима'!$A$12:D$499,4,FALSE))</f>
        <v>0</v>
      </c>
      <c r="H199">
        <f>IF(A199=0,0,+VLOOKUP($A199,'по изворима и контима'!$A$12:G$499,5,FALSE))</f>
        <v>0</v>
      </c>
      <c r="I199">
        <f>IF(A199=0,0,+VLOOKUP($A199,'по изворима и контима'!$A$12:H$499,6,FALSE))</f>
        <v>0</v>
      </c>
      <c r="J199">
        <f>IF(A199=0,0,+VLOOKUP($A199,'по изворима и контима'!$A$12:H$499,7,FALSE))</f>
        <v>0</v>
      </c>
      <c r="K199">
        <f>IF(A199=0,0,+VLOOKUP($A199,'по изворима и контима'!$A$12:I$499,8,FALSE))</f>
        <v>0</v>
      </c>
      <c r="L199">
        <f>IF(B199=0,0,+VLOOKUP($A199,'по изворима и контима'!$A$12:J$499,9,FALSE))</f>
        <v>0</v>
      </c>
      <c r="M199">
        <f>IF($A199=0,0,+VLOOKUP($G199,spisak!$C$11:$F$30,3,FALSE))</f>
        <v>0</v>
      </c>
      <c r="N199">
        <f>IF($A199=0,0,+VLOOKUP($G199,spisak!$C$11:$F$30,4,FALSE))</f>
        <v>0</v>
      </c>
      <c r="O199" s="141">
        <f t="shared" ref="O199" si="214">+IF(A199=0,0,"nakon 2018")</f>
        <v>0</v>
      </c>
      <c r="P199" s="123">
        <f>IF(C199=0,0,+VLOOKUP($A199,'по изворима и контима'!$A$12:R$499,COLUMN('по изворима и контима'!P:P),FALSE))</f>
        <v>0</v>
      </c>
    </row>
    <row r="200" spans="1:16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22">
        <f>IF(A200=0,0,+spisak!#REF!)</f>
        <v>0</v>
      </c>
      <c r="F200" s="122">
        <f>+IF(A200=0,0,VLOOKUP(prenos!G200,spisak!C$11:O$498,12,FALSE))</f>
        <v>0</v>
      </c>
      <c r="G200">
        <f>IF(A200=0,0,+VLOOKUP($A200,'по изворима и контима'!$A$12:D$499,4,FALSE))</f>
        <v>0</v>
      </c>
      <c r="H200">
        <f>IF(A200=0,0,+VLOOKUP($A200,'по изворима и контима'!$A$12:G$499,5,FALSE))</f>
        <v>0</v>
      </c>
      <c r="I200">
        <f>IF(A200=0,0,+VLOOKUP($A200,'по изворима и контима'!$A$12:H$499,6,FALSE))</f>
        <v>0</v>
      </c>
      <c r="J200">
        <f>IF(A200=0,0,+VLOOKUP($A200,'по изворима и контима'!$A$12:H$499,7,FALSE))</f>
        <v>0</v>
      </c>
      <c r="K200">
        <f>IF(A200=0,0,+VLOOKUP($A200,'по изворима и контима'!$A$12:I$499,8,FALSE))</f>
        <v>0</v>
      </c>
      <c r="L200">
        <f>IF(B200=0,0,+VLOOKUP($A200,'по изворима и контима'!$A$12:J$499,9,FALSE))</f>
        <v>0</v>
      </c>
      <c r="M200">
        <f>IF($A200=0,0,+VLOOKUP($G200,spisak!$C$11:$F$30,3,FALSE))</f>
        <v>0</v>
      </c>
      <c r="N200">
        <f>IF($A200=0,0,+VLOOKUP($G200,spisak!$C$11:$F$30,4,FALSE))</f>
        <v>0</v>
      </c>
      <c r="O200" s="141">
        <f t="shared" ref="O200" si="216">+IF(A200=0,0,"do 2014")</f>
        <v>0</v>
      </c>
      <c r="P200" s="123">
        <f>IF(A200=0,0,+VLOOKUP($A200,'по изворима и контима'!$A$12:L$499,COLUMN('по изворима и контима'!J:J),FALSE))</f>
        <v>0</v>
      </c>
    </row>
    <row r="201" spans="1:16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22">
        <f>IF(A201=0,0,+spisak!#REF!)</f>
        <v>0</v>
      </c>
      <c r="F201" s="122">
        <f>+IF(A201=0,0,VLOOKUP(prenos!G201,spisak!C$11:O$498,12,FALSE))</f>
        <v>0</v>
      </c>
      <c r="G201">
        <f>IF(A201=0,0,+VLOOKUP($A201,'по изворима и контима'!$A$12:D$499,4,FALSE))</f>
        <v>0</v>
      </c>
      <c r="H201">
        <f>IF(A201=0,0,+VLOOKUP($A201,'по изворима и контима'!$A$12:G$499,5,FALSE))</f>
        <v>0</v>
      </c>
      <c r="I201">
        <f>IF(A201=0,0,+VLOOKUP($A201,'по изворима и контима'!$A$12:H$499,6,FALSE))</f>
        <v>0</v>
      </c>
      <c r="J201">
        <f>IF(A201=0,0,+VLOOKUP($A201,'по изворима и контима'!$A$12:H$499,7,FALSE))</f>
        <v>0</v>
      </c>
      <c r="K201">
        <f>IF(A201=0,0,+VLOOKUP($A201,'по изворима и контима'!$A$12:I$499,8,FALSE))</f>
        <v>0</v>
      </c>
      <c r="L201">
        <f>IF(B201=0,0,+VLOOKUP($A201,'по изворима и контима'!$A$12:J$499,9,FALSE))</f>
        <v>0</v>
      </c>
      <c r="M201">
        <f>IF($A201=0,0,+VLOOKUP($G201,spisak!$C$11:$F$30,3,FALSE))</f>
        <v>0</v>
      </c>
      <c r="N201">
        <f>IF($A201=0,0,+VLOOKUP($G201,spisak!$C$11:$F$30,4,FALSE))</f>
        <v>0</v>
      </c>
      <c r="O201" s="141">
        <f t="shared" ref="O201" si="218">+IF(A201=0,0,"2015-plan")</f>
        <v>0</v>
      </c>
      <c r="P201" s="123">
        <f>IF(A201=0,0,+VLOOKUP($A201,'по изворима и контима'!$A$12:R$499,COLUMN('по изворима и контима'!K:K),FALSE))</f>
        <v>0</v>
      </c>
    </row>
    <row r="202" spans="1:16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22">
        <f>IF(A202=0,0,+spisak!#REF!)</f>
        <v>0</v>
      </c>
      <c r="F202" s="122">
        <f>+IF(A202=0,0,VLOOKUP(prenos!G202,spisak!C$11:O$498,12,FALSE))</f>
        <v>0</v>
      </c>
      <c r="G202">
        <f>IF(A202=0,0,+VLOOKUP($A202,'по изворима и контима'!$A$12:D$499,4,FALSE))</f>
        <v>0</v>
      </c>
      <c r="H202">
        <f>IF(A202=0,0,+VLOOKUP($A202,'по изворима и контима'!$A$12:G$499,5,FALSE))</f>
        <v>0</v>
      </c>
      <c r="I202">
        <f>IF(A202=0,0,+VLOOKUP($A202,'по изворима и контима'!$A$12:H$499,6,FALSE))</f>
        <v>0</v>
      </c>
      <c r="J202">
        <f>IF(A202=0,0,+VLOOKUP($A202,'по изворима и контима'!$A$12:H$499,7,FALSE))</f>
        <v>0</v>
      </c>
      <c r="K202">
        <f>IF(A202=0,0,+VLOOKUP($A202,'по изворима и контима'!$A$12:I$499,8,FALSE))</f>
        <v>0</v>
      </c>
      <c r="L202">
        <f>IF(B202=0,0,+VLOOKUP($A202,'по изворима и контима'!$A$12:J$499,9,FALSE))</f>
        <v>0</v>
      </c>
      <c r="M202">
        <f>IF($A202=0,0,+VLOOKUP($G202,spisak!$C$11:$F$30,3,FALSE))</f>
        <v>0</v>
      </c>
      <c r="N202">
        <f>IF($A202=0,0,+VLOOKUP($G202,spisak!$C$11:$F$30,4,FALSE))</f>
        <v>0</v>
      </c>
      <c r="O202" s="141">
        <f t="shared" ref="O202" si="219">+IF(A202=0,0,"2015-procena")</f>
        <v>0</v>
      </c>
      <c r="P202" s="123">
        <f>IF(A202=0,0,+VLOOKUP($A202,'по изворима и контима'!$A$12:R$499,COLUMN('по изворима и контима'!L:L),FALSE))</f>
        <v>0</v>
      </c>
    </row>
    <row r="203" spans="1:16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22">
        <f>IF(A203=0,0,+spisak!#REF!)</f>
        <v>0</v>
      </c>
      <c r="F203" s="122">
        <f>+IF(A203=0,0,VLOOKUP(prenos!G203,spisak!C$11:O$498,12,FALSE))</f>
        <v>0</v>
      </c>
      <c r="G203">
        <f>IF(A203=0,0,+VLOOKUP($A203,'по изворима и контима'!$A$12:D$499,4,FALSE))</f>
        <v>0</v>
      </c>
      <c r="H203">
        <f>IF(A203=0,0,+VLOOKUP($A203,'по изворима и контима'!$A$12:G$499,5,FALSE))</f>
        <v>0</v>
      </c>
      <c r="I203">
        <f>IF(A203=0,0,+VLOOKUP($A203,'по изворима и контима'!$A$12:H$499,6,FALSE))</f>
        <v>0</v>
      </c>
      <c r="J203">
        <f>IF(A203=0,0,+VLOOKUP($A203,'по изворима и контима'!$A$12:H$499,7,FALSE))</f>
        <v>0</v>
      </c>
      <c r="K203">
        <f>IF(A203=0,0,+VLOOKUP($A203,'по изворима и контима'!$A$12:I$499,8,FALSE))</f>
        <v>0</v>
      </c>
      <c r="L203">
        <f>IF(B203=0,0,+VLOOKUP($A203,'по изворима и контима'!$A$12:J$499,9,FALSE))</f>
        <v>0</v>
      </c>
      <c r="M203">
        <f>IF($A203=0,0,+VLOOKUP($G203,spisak!$C$11:$F$30,3,FALSE))</f>
        <v>0</v>
      </c>
      <c r="N203">
        <f>IF($A203=0,0,+VLOOKUP($G203,spisak!$C$11:$F$30,4,FALSE))</f>
        <v>0</v>
      </c>
      <c r="O203" s="141">
        <f t="shared" ref="O203" si="220">+IF(A203=0,0,"2016")</f>
        <v>0</v>
      </c>
      <c r="P203" s="123">
        <f>IF(A203=0,0,+VLOOKUP($A203,'по изворима и контима'!$A$12:R$499,COLUMN('по изворима и контима'!M:M),FALSE))</f>
        <v>0</v>
      </c>
    </row>
    <row r="204" spans="1:16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22">
        <f>IF(A204=0,0,+spisak!#REF!)</f>
        <v>0</v>
      </c>
      <c r="F204" s="122">
        <f>+IF(A204=0,0,VLOOKUP(prenos!G204,spisak!C$11:O$498,12,FALSE))</f>
        <v>0</v>
      </c>
      <c r="G204">
        <f>IF(A204=0,0,+VLOOKUP($A204,'по изворима и контима'!$A$12:D$499,4,FALSE))</f>
        <v>0</v>
      </c>
      <c r="H204">
        <f>IF(A204=0,0,+VLOOKUP($A204,'по изворима и контима'!$A$12:G$499,5,FALSE))</f>
        <v>0</v>
      </c>
      <c r="I204">
        <f>IF(A204=0,0,+VLOOKUP($A204,'по изворима и контима'!$A$12:H$499,6,FALSE))</f>
        <v>0</v>
      </c>
      <c r="J204">
        <f>IF(A204=0,0,+VLOOKUP($A204,'по изворима и контима'!$A$12:H$499,7,FALSE))</f>
        <v>0</v>
      </c>
      <c r="K204">
        <f>IF(A204=0,0,+VLOOKUP($A204,'по изворима и контима'!$A$12:I$499,8,FALSE))</f>
        <v>0</v>
      </c>
      <c r="L204">
        <f>IF(B204=0,0,+VLOOKUP($A204,'по изворима и контима'!$A$12:J$499,9,FALSE))</f>
        <v>0</v>
      </c>
      <c r="M204">
        <f>IF($A204=0,0,+VLOOKUP($G204,spisak!$C$11:$F$30,3,FALSE))</f>
        <v>0</v>
      </c>
      <c r="N204">
        <f>IF($A204=0,0,+VLOOKUP($G204,spisak!$C$11:$F$30,4,FALSE))</f>
        <v>0</v>
      </c>
      <c r="O204" s="141">
        <f t="shared" ref="O204" si="221">+IF(A204=0,0,"2017")</f>
        <v>0</v>
      </c>
      <c r="P204" s="123">
        <f>IF(C204=0,0,+VLOOKUP($A204,'по изворима и контима'!$A$12:R$499,COLUMN('по изворима и контима'!N:N),FALSE))</f>
        <v>0</v>
      </c>
    </row>
    <row r="205" spans="1:16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22">
        <f>IF(A205=0,0,+spisak!#REF!)</f>
        <v>0</v>
      </c>
      <c r="F205" s="122">
        <f>+IF(A205=0,0,VLOOKUP(prenos!G205,spisak!C$11:O$498,12,FALSE))</f>
        <v>0</v>
      </c>
      <c r="G205">
        <f>IF(A205=0,0,+VLOOKUP($A205,'по изворима и контима'!$A$12:D$499,4,FALSE))</f>
        <v>0</v>
      </c>
      <c r="H205">
        <f>IF(A205=0,0,+VLOOKUP($A205,'по изворима и контима'!$A$12:G$499,5,FALSE))</f>
        <v>0</v>
      </c>
      <c r="I205">
        <f>IF(A205=0,0,+VLOOKUP($A205,'по изворима и контима'!$A$12:H$499,6,FALSE))</f>
        <v>0</v>
      </c>
      <c r="J205">
        <f>IF(A205=0,0,+VLOOKUP($A205,'по изворима и контима'!$A$12:H$499,7,FALSE))</f>
        <v>0</v>
      </c>
      <c r="K205">
        <f>IF(A205=0,0,+VLOOKUP($A205,'по изворима и контима'!$A$12:I$499,8,FALSE))</f>
        <v>0</v>
      </c>
      <c r="L205">
        <f>IF(B205=0,0,+VLOOKUP($A205,'по изворима и контима'!$A$12:J$499,9,FALSE))</f>
        <v>0</v>
      </c>
      <c r="M205">
        <f>IF($A205=0,0,+VLOOKUP($G205,spisak!$C$11:$F$30,3,FALSE))</f>
        <v>0</v>
      </c>
      <c r="N205">
        <f>IF($A205=0,0,+VLOOKUP($G205,spisak!$C$11:$F$30,4,FALSE))</f>
        <v>0</v>
      </c>
      <c r="O205" s="141">
        <f t="shared" ref="O205" si="222">+IF(A205=0,0,"2018")</f>
        <v>0</v>
      </c>
      <c r="P205" s="123">
        <f>IF(C205=0,0,+VLOOKUP($A205,'по изворима и контима'!$A$12:R$499,COLUMN('по изворима и контима'!O:O),FALSE))</f>
        <v>0</v>
      </c>
    </row>
    <row r="206" spans="1:16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22">
        <f>IF(A206=0,0,+spisak!#REF!)</f>
        <v>0</v>
      </c>
      <c r="F206" s="122">
        <f>+IF(A206=0,0,VLOOKUP(prenos!G206,spisak!C$11:O$498,12,FALSE))</f>
        <v>0</v>
      </c>
      <c r="G206">
        <f>IF(A206=0,0,+VLOOKUP($A206,'по изворима и контима'!$A$12:D$499,4,FALSE))</f>
        <v>0</v>
      </c>
      <c r="H206">
        <f>IF(A206=0,0,+VLOOKUP($A206,'по изворима и контима'!$A$12:G$499,5,FALSE))</f>
        <v>0</v>
      </c>
      <c r="I206">
        <f>IF(A206=0,0,+VLOOKUP($A206,'по изворима и контима'!$A$12:H$499,6,FALSE))</f>
        <v>0</v>
      </c>
      <c r="J206">
        <f>IF(A206=0,0,+VLOOKUP($A206,'по изворима и контима'!$A$12:H$499,7,FALSE))</f>
        <v>0</v>
      </c>
      <c r="K206">
        <f>IF(A206=0,0,+VLOOKUP($A206,'по изворима и контима'!$A$12:I$499,8,FALSE))</f>
        <v>0</v>
      </c>
      <c r="L206">
        <f>IF(B206=0,0,+VLOOKUP($A206,'по изворима и контима'!$A$12:J$499,9,FALSE))</f>
        <v>0</v>
      </c>
      <c r="M206">
        <f>IF($A206=0,0,+VLOOKUP($G206,spisak!$C$11:$F$30,3,FALSE))</f>
        <v>0</v>
      </c>
      <c r="N206">
        <f>IF($A206=0,0,+VLOOKUP($G206,spisak!$C$11:$F$30,4,FALSE))</f>
        <v>0</v>
      </c>
      <c r="O206" s="141">
        <f t="shared" ref="O206" si="223">+IF(A206=0,0,"nakon 2018")</f>
        <v>0</v>
      </c>
      <c r="P206" s="123">
        <f>IF(C206=0,0,+VLOOKUP($A206,'по изворима и контима'!$A$12:R$499,COLUMN('по изворима и контима'!P:P),FALSE))</f>
        <v>0</v>
      </c>
    </row>
    <row r="207" spans="1:16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22">
        <f>IF(A207=0,0,+spisak!#REF!)</f>
        <v>0</v>
      </c>
      <c r="F207" s="122">
        <f>+IF(A207=0,0,VLOOKUP(prenos!G207,spisak!C$11:O$498,12,FALSE))</f>
        <v>0</v>
      </c>
      <c r="G207">
        <f>IF(A207=0,0,+VLOOKUP($A207,'по изворима и контима'!$A$12:D$499,4,FALSE))</f>
        <v>0</v>
      </c>
      <c r="H207">
        <f>IF(A207=0,0,+VLOOKUP($A207,'по изворима и контима'!$A$12:G$499,5,FALSE))</f>
        <v>0</v>
      </c>
      <c r="I207">
        <f>IF(A207=0,0,+VLOOKUP($A207,'по изворима и контима'!$A$12:H$499,6,FALSE))</f>
        <v>0</v>
      </c>
      <c r="J207">
        <f>IF(A207=0,0,+VLOOKUP($A207,'по изворима и контима'!$A$12:H$499,7,FALSE))</f>
        <v>0</v>
      </c>
      <c r="K207">
        <f>IF(A207=0,0,+VLOOKUP($A207,'по изворима и контима'!$A$12:I$499,8,FALSE))</f>
        <v>0</v>
      </c>
      <c r="L207">
        <f>IF(B207=0,0,+VLOOKUP($A207,'по изворима и контима'!$A$12:J$499,9,FALSE))</f>
        <v>0</v>
      </c>
      <c r="M207">
        <f>IF($A207=0,0,+VLOOKUP($G207,spisak!$C$11:$F$30,3,FALSE))</f>
        <v>0</v>
      </c>
      <c r="N207">
        <f>IF($A207=0,0,+VLOOKUP($G207,spisak!$C$11:$F$30,4,FALSE))</f>
        <v>0</v>
      </c>
      <c r="O207" s="141">
        <f t="shared" ref="O207" si="224">+IF(A207=0,0,"do 2014")</f>
        <v>0</v>
      </c>
      <c r="P207" s="123">
        <f>IF(A207=0,0,+VLOOKUP($A207,'по изворима и контима'!$A$12:L$499,COLUMN('по изворима и контима'!J:J),FALSE))</f>
        <v>0</v>
      </c>
    </row>
    <row r="208" spans="1:16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22">
        <f>IF(A208=0,0,+spisak!#REF!)</f>
        <v>0</v>
      </c>
      <c r="F208" s="122">
        <f>+IF(A208=0,0,VLOOKUP(prenos!G208,spisak!C$11:O$498,12,FALSE))</f>
        <v>0</v>
      </c>
      <c r="G208">
        <f>IF(A208=0,0,+VLOOKUP($A208,'по изворима и контима'!$A$12:D$499,4,FALSE))</f>
        <v>0</v>
      </c>
      <c r="H208">
        <f>IF(A208=0,0,+VLOOKUP($A208,'по изворима и контима'!$A$12:G$499,5,FALSE))</f>
        <v>0</v>
      </c>
      <c r="I208">
        <f>IF(A208=0,0,+VLOOKUP($A208,'по изворима и контима'!$A$12:H$499,6,FALSE))</f>
        <v>0</v>
      </c>
      <c r="J208">
        <f>IF(A208=0,0,+VLOOKUP($A208,'по изворима и контима'!$A$12:H$499,7,FALSE))</f>
        <v>0</v>
      </c>
      <c r="K208">
        <f>IF(A208=0,0,+VLOOKUP($A208,'по изворима и контима'!$A$12:I$499,8,FALSE))</f>
        <v>0</v>
      </c>
      <c r="L208">
        <f>IF(B208=0,0,+VLOOKUP($A208,'по изворима и контима'!$A$12:J$499,9,FALSE))</f>
        <v>0</v>
      </c>
      <c r="M208">
        <f>IF($A208=0,0,+VLOOKUP($G208,spisak!$C$11:$F$30,3,FALSE))</f>
        <v>0</v>
      </c>
      <c r="N208">
        <f>IF($A208=0,0,+VLOOKUP($G208,spisak!$C$11:$F$30,4,FALSE))</f>
        <v>0</v>
      </c>
      <c r="O208" s="141">
        <f t="shared" ref="O208" si="225">+IF(A208=0,0,"2015-plan")</f>
        <v>0</v>
      </c>
      <c r="P208" s="123">
        <f>IF(A208=0,0,+VLOOKUP($A208,'по изворима и контима'!$A$12:R$499,COLUMN('по изворима и контима'!K:K),FALSE))</f>
        <v>0</v>
      </c>
    </row>
    <row r="209" spans="1:16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22">
        <f>IF(A209=0,0,+spisak!#REF!)</f>
        <v>0</v>
      </c>
      <c r="F209" s="122">
        <f>+IF(A209=0,0,VLOOKUP(prenos!G209,spisak!C$11:O$498,12,FALSE))</f>
        <v>0</v>
      </c>
      <c r="G209">
        <f>IF(A209=0,0,+VLOOKUP($A209,'по изворима и контима'!$A$12:D$499,4,FALSE))</f>
        <v>0</v>
      </c>
      <c r="H209">
        <f>IF(A209=0,0,+VLOOKUP($A209,'по изворима и контима'!$A$12:G$499,5,FALSE))</f>
        <v>0</v>
      </c>
      <c r="I209">
        <f>IF(A209=0,0,+VLOOKUP($A209,'по изворима и контима'!$A$12:H$499,6,FALSE))</f>
        <v>0</v>
      </c>
      <c r="J209">
        <f>IF(A209=0,0,+VLOOKUP($A209,'по изворима и контима'!$A$12:H$499,7,FALSE))</f>
        <v>0</v>
      </c>
      <c r="K209">
        <f>IF(A209=0,0,+VLOOKUP($A209,'по изворима и контима'!$A$12:I$499,8,FALSE))</f>
        <v>0</v>
      </c>
      <c r="L209">
        <f>IF(B209=0,0,+VLOOKUP($A209,'по изворима и контима'!$A$12:J$499,9,FALSE))</f>
        <v>0</v>
      </c>
      <c r="M209">
        <f>IF($A209=0,0,+VLOOKUP($G209,spisak!$C$11:$F$30,3,FALSE))</f>
        <v>0</v>
      </c>
      <c r="N209">
        <f>IF($A209=0,0,+VLOOKUP($G209,spisak!$C$11:$F$30,4,FALSE))</f>
        <v>0</v>
      </c>
      <c r="O209" s="141">
        <f t="shared" ref="O209" si="227">+IF(A209=0,0,"2015-procena")</f>
        <v>0</v>
      </c>
      <c r="P209" s="123">
        <f>IF(A209=0,0,+VLOOKUP($A209,'по изворима и контима'!$A$12:R$499,COLUMN('по изворима и контима'!L:L),FALSE))</f>
        <v>0</v>
      </c>
    </row>
    <row r="210" spans="1:16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22">
        <f>IF(A210=0,0,+spisak!#REF!)</f>
        <v>0</v>
      </c>
      <c r="F210" s="122">
        <f>+IF(A210=0,0,VLOOKUP(prenos!G210,spisak!C$11:O$498,12,FALSE))</f>
        <v>0</v>
      </c>
      <c r="G210">
        <f>IF(A210=0,0,+VLOOKUP($A210,'по изворима и контима'!$A$12:D$499,4,FALSE))</f>
        <v>0</v>
      </c>
      <c r="H210">
        <f>IF(A210=0,0,+VLOOKUP($A210,'по изворима и контима'!$A$12:G$499,5,FALSE))</f>
        <v>0</v>
      </c>
      <c r="I210">
        <f>IF(A210=0,0,+VLOOKUP($A210,'по изворима и контима'!$A$12:H$499,6,FALSE))</f>
        <v>0</v>
      </c>
      <c r="J210">
        <f>IF(A210=0,0,+VLOOKUP($A210,'по изворима и контима'!$A$12:H$499,7,FALSE))</f>
        <v>0</v>
      </c>
      <c r="K210">
        <f>IF(A210=0,0,+VLOOKUP($A210,'по изворима и контима'!$A$12:I$499,8,FALSE))</f>
        <v>0</v>
      </c>
      <c r="L210">
        <f>IF(B210=0,0,+VLOOKUP($A210,'по изворима и контима'!$A$12:J$499,9,FALSE))</f>
        <v>0</v>
      </c>
      <c r="M210">
        <f>IF($A210=0,0,+VLOOKUP($G210,spisak!$C$11:$F$30,3,FALSE))</f>
        <v>0</v>
      </c>
      <c r="N210">
        <f>IF($A210=0,0,+VLOOKUP($G210,spisak!$C$11:$F$30,4,FALSE))</f>
        <v>0</v>
      </c>
      <c r="O210" s="141">
        <f t="shared" ref="O210" si="228">+IF(A210=0,0,"2016")</f>
        <v>0</v>
      </c>
      <c r="P210" s="123">
        <f>IF(A210=0,0,+VLOOKUP($A210,'по изворима и контима'!$A$12:R$499,COLUMN('по изворима и контима'!M:M),FALSE))</f>
        <v>0</v>
      </c>
    </row>
    <row r="211" spans="1:16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22">
        <f>IF(A211=0,0,+spisak!#REF!)</f>
        <v>0</v>
      </c>
      <c r="F211" s="122">
        <f>+IF(A211=0,0,VLOOKUP(prenos!G211,spisak!C$11:O$498,12,FALSE))</f>
        <v>0</v>
      </c>
      <c r="G211">
        <f>IF(A211=0,0,+VLOOKUP($A211,'по изворима и контима'!$A$12:D$499,4,FALSE))</f>
        <v>0</v>
      </c>
      <c r="H211">
        <f>IF(A211=0,0,+VLOOKUP($A211,'по изворима и контима'!$A$12:G$499,5,FALSE))</f>
        <v>0</v>
      </c>
      <c r="I211">
        <f>IF(A211=0,0,+VLOOKUP($A211,'по изворима и контима'!$A$12:H$499,6,FALSE))</f>
        <v>0</v>
      </c>
      <c r="J211">
        <f>IF(A211=0,0,+VLOOKUP($A211,'по изворима и контима'!$A$12:H$499,7,FALSE))</f>
        <v>0</v>
      </c>
      <c r="K211">
        <f>IF(A211=0,0,+VLOOKUP($A211,'по изворима и контима'!$A$12:I$499,8,FALSE))</f>
        <v>0</v>
      </c>
      <c r="L211">
        <f>IF(B211=0,0,+VLOOKUP($A211,'по изворима и контима'!$A$12:J$499,9,FALSE))</f>
        <v>0</v>
      </c>
      <c r="M211">
        <f>IF($A211=0,0,+VLOOKUP($G211,spisak!$C$11:$F$30,3,FALSE))</f>
        <v>0</v>
      </c>
      <c r="N211">
        <f>IF($A211=0,0,+VLOOKUP($G211,spisak!$C$11:$F$30,4,FALSE))</f>
        <v>0</v>
      </c>
      <c r="O211" s="141">
        <f t="shared" ref="O211" si="229">+IF(A211=0,0,"2017")</f>
        <v>0</v>
      </c>
      <c r="P211" s="123">
        <f>IF(C211=0,0,+VLOOKUP($A211,'по изворима и контима'!$A$12:R$499,COLUMN('по изворима и контима'!N:N),FALSE))</f>
        <v>0</v>
      </c>
    </row>
    <row r="212" spans="1:16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22">
        <f>IF(A212=0,0,+spisak!#REF!)</f>
        <v>0</v>
      </c>
      <c r="F212" s="122">
        <f>+IF(A212=0,0,VLOOKUP(prenos!G212,spisak!C$11:O$498,12,FALSE))</f>
        <v>0</v>
      </c>
      <c r="G212">
        <f>IF(A212=0,0,+VLOOKUP($A212,'по изворима и контима'!$A$12:D$499,4,FALSE))</f>
        <v>0</v>
      </c>
      <c r="H212">
        <f>IF(A212=0,0,+VLOOKUP($A212,'по изворима и контима'!$A$12:G$499,5,FALSE))</f>
        <v>0</v>
      </c>
      <c r="I212">
        <f>IF(A212=0,0,+VLOOKUP($A212,'по изворима и контима'!$A$12:H$499,6,FALSE))</f>
        <v>0</v>
      </c>
      <c r="J212">
        <f>IF(A212=0,0,+VLOOKUP($A212,'по изворима и контима'!$A$12:H$499,7,FALSE))</f>
        <v>0</v>
      </c>
      <c r="K212">
        <f>IF(A212=0,0,+VLOOKUP($A212,'по изворима и контима'!$A$12:I$499,8,FALSE))</f>
        <v>0</v>
      </c>
      <c r="L212">
        <f>IF(B212=0,0,+VLOOKUP($A212,'по изворима и контима'!$A$12:J$499,9,FALSE))</f>
        <v>0</v>
      </c>
      <c r="M212">
        <f>IF($A212=0,0,+VLOOKUP($G212,spisak!$C$11:$F$30,3,FALSE))</f>
        <v>0</v>
      </c>
      <c r="N212">
        <f>IF($A212=0,0,+VLOOKUP($G212,spisak!$C$11:$F$30,4,FALSE))</f>
        <v>0</v>
      </c>
      <c r="O212" s="141">
        <f t="shared" ref="O212" si="230">+IF(A212=0,0,"2018")</f>
        <v>0</v>
      </c>
      <c r="P212" s="123">
        <f>IF(C212=0,0,+VLOOKUP($A212,'по изворима и контима'!$A$12:R$499,COLUMN('по изворима и контима'!O:O),FALSE))</f>
        <v>0</v>
      </c>
    </row>
    <row r="213" spans="1:16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22">
        <f>IF(A213=0,0,+spisak!#REF!)</f>
        <v>0</v>
      </c>
      <c r="F213" s="122">
        <f>+IF(A213=0,0,VLOOKUP(prenos!G213,spisak!C$11:O$498,12,FALSE))</f>
        <v>0</v>
      </c>
      <c r="G213">
        <f>IF(A213=0,0,+VLOOKUP($A213,'по изворима и контима'!$A$12:D$499,4,FALSE))</f>
        <v>0</v>
      </c>
      <c r="H213">
        <f>IF(A213=0,0,+VLOOKUP($A213,'по изворима и контима'!$A$12:G$499,5,FALSE))</f>
        <v>0</v>
      </c>
      <c r="I213">
        <f>IF(A213=0,0,+VLOOKUP($A213,'по изворима и контима'!$A$12:H$499,6,FALSE))</f>
        <v>0</v>
      </c>
      <c r="J213">
        <f>IF(A213=0,0,+VLOOKUP($A213,'по изворима и контима'!$A$12:H$499,7,FALSE))</f>
        <v>0</v>
      </c>
      <c r="K213">
        <f>IF(A213=0,0,+VLOOKUP($A213,'по изворима и контима'!$A$12:I$499,8,FALSE))</f>
        <v>0</v>
      </c>
      <c r="L213">
        <f>IF(B213=0,0,+VLOOKUP($A213,'по изворима и контима'!$A$12:J$499,9,FALSE))</f>
        <v>0</v>
      </c>
      <c r="M213">
        <f>IF($A213=0,0,+VLOOKUP($G213,spisak!$C$11:$F$30,3,FALSE))</f>
        <v>0</v>
      </c>
      <c r="N213">
        <f>IF($A213=0,0,+VLOOKUP($G213,spisak!$C$11:$F$30,4,FALSE))</f>
        <v>0</v>
      </c>
      <c r="O213" s="141">
        <f t="shared" ref="O213" si="231">+IF(A213=0,0,"nakon 2018")</f>
        <v>0</v>
      </c>
      <c r="P213" s="123">
        <f>IF(C213=0,0,+VLOOKUP($A213,'по изворима и контима'!$A$12:R$499,COLUMN('по изворима и контима'!P:P),FALSE))</f>
        <v>0</v>
      </c>
    </row>
    <row r="214" spans="1:16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22">
        <f>IF(A214=0,0,+spisak!#REF!)</f>
        <v>0</v>
      </c>
      <c r="F214" s="122">
        <f>+IF(A214=0,0,VLOOKUP(prenos!G214,spisak!C$11:O$498,12,FALSE))</f>
        <v>0</v>
      </c>
      <c r="G214">
        <f>IF(A214=0,0,+VLOOKUP($A214,'по изворима и контима'!$A$12:D$499,4,FALSE))</f>
        <v>0</v>
      </c>
      <c r="H214">
        <f>IF(A214=0,0,+VLOOKUP($A214,'по изворима и контима'!$A$12:G$499,5,FALSE))</f>
        <v>0</v>
      </c>
      <c r="I214">
        <f>IF(A214=0,0,+VLOOKUP($A214,'по изворима и контима'!$A$12:H$499,6,FALSE))</f>
        <v>0</v>
      </c>
      <c r="J214">
        <f>IF(A214=0,0,+VLOOKUP($A214,'по изворима и контима'!$A$12:H$499,7,FALSE))</f>
        <v>0</v>
      </c>
      <c r="K214">
        <f>IF(A214=0,0,+VLOOKUP($A214,'по изворима и контима'!$A$12:I$499,8,FALSE))</f>
        <v>0</v>
      </c>
      <c r="L214">
        <f>IF(B214=0,0,+VLOOKUP($A214,'по изворима и контима'!$A$12:J$499,9,FALSE))</f>
        <v>0</v>
      </c>
      <c r="M214">
        <f>IF($A214=0,0,+VLOOKUP($G214,spisak!$C$11:$F$30,3,FALSE))</f>
        <v>0</v>
      </c>
      <c r="N214">
        <f>IF($A214=0,0,+VLOOKUP($G214,spisak!$C$11:$F$30,4,FALSE))</f>
        <v>0</v>
      </c>
      <c r="O214" s="141">
        <f t="shared" ref="O214" si="232">+IF(A214=0,0,"do 2014")</f>
        <v>0</v>
      </c>
      <c r="P214" s="123">
        <f>IF(A214=0,0,+VLOOKUP($A214,'по изворима и контима'!$A$12:L$499,COLUMN('по изворима и контима'!J:J),FALSE))</f>
        <v>0</v>
      </c>
    </row>
    <row r="215" spans="1:16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22">
        <f>IF(A215=0,0,+spisak!#REF!)</f>
        <v>0</v>
      </c>
      <c r="F215" s="122">
        <f>+IF(A215=0,0,VLOOKUP(prenos!G215,spisak!C$11:O$498,12,FALSE))</f>
        <v>0</v>
      </c>
      <c r="G215">
        <f>IF(A215=0,0,+VLOOKUP($A215,'по изворима и контима'!$A$12:D$499,4,FALSE))</f>
        <v>0</v>
      </c>
      <c r="H215">
        <f>IF(A215=0,0,+VLOOKUP($A215,'по изворима и контима'!$A$12:G$499,5,FALSE))</f>
        <v>0</v>
      </c>
      <c r="I215">
        <f>IF(A215=0,0,+VLOOKUP($A215,'по изворима и контима'!$A$12:H$499,6,FALSE))</f>
        <v>0</v>
      </c>
      <c r="J215">
        <f>IF(A215=0,0,+VLOOKUP($A215,'по изворима и контима'!$A$12:H$499,7,FALSE))</f>
        <v>0</v>
      </c>
      <c r="K215">
        <f>IF(A215=0,0,+VLOOKUP($A215,'по изворима и контима'!$A$12:I$499,8,FALSE))</f>
        <v>0</v>
      </c>
      <c r="L215">
        <f>IF(B215=0,0,+VLOOKUP($A215,'по изворима и контима'!$A$12:J$499,9,FALSE))</f>
        <v>0</v>
      </c>
      <c r="M215">
        <f>IF($A215=0,0,+VLOOKUP($G215,spisak!$C$11:$F$30,3,FALSE))</f>
        <v>0</v>
      </c>
      <c r="N215">
        <f>IF($A215=0,0,+VLOOKUP($G215,spisak!$C$11:$F$30,4,FALSE))</f>
        <v>0</v>
      </c>
      <c r="O215" s="141">
        <f t="shared" ref="O215" si="233">+IF(A215=0,0,"2015-plan")</f>
        <v>0</v>
      </c>
      <c r="P215" s="123">
        <f>IF(A215=0,0,+VLOOKUP($A215,'по изворима и контима'!$A$12:R$499,COLUMN('по изворима и контима'!K:K),FALSE))</f>
        <v>0</v>
      </c>
    </row>
    <row r="216" spans="1:16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22">
        <f>IF(A216=0,0,+spisak!#REF!)</f>
        <v>0</v>
      </c>
      <c r="F216" s="122">
        <f>+IF(A216=0,0,VLOOKUP(prenos!G216,spisak!C$11:O$498,12,FALSE))</f>
        <v>0</v>
      </c>
      <c r="G216">
        <f>IF(A216=0,0,+VLOOKUP($A216,'по изворима и контима'!$A$12:D$499,4,FALSE))</f>
        <v>0</v>
      </c>
      <c r="H216">
        <f>IF(A216=0,0,+VLOOKUP($A216,'по изворима и контима'!$A$12:G$499,5,FALSE))</f>
        <v>0</v>
      </c>
      <c r="I216">
        <f>IF(A216=0,0,+VLOOKUP($A216,'по изворима и контима'!$A$12:H$499,6,FALSE))</f>
        <v>0</v>
      </c>
      <c r="J216">
        <f>IF(A216=0,0,+VLOOKUP($A216,'по изворима и контима'!$A$12:H$499,7,FALSE))</f>
        <v>0</v>
      </c>
      <c r="K216">
        <f>IF(A216=0,0,+VLOOKUP($A216,'по изворима и контима'!$A$12:I$499,8,FALSE))</f>
        <v>0</v>
      </c>
      <c r="L216">
        <f>IF(B216=0,0,+VLOOKUP($A216,'по изворима и контима'!$A$12:J$499,9,FALSE))</f>
        <v>0</v>
      </c>
      <c r="M216">
        <f>IF($A216=0,0,+VLOOKUP($G216,spisak!$C$11:$F$30,3,FALSE))</f>
        <v>0</v>
      </c>
      <c r="N216">
        <f>IF($A216=0,0,+VLOOKUP($G216,spisak!$C$11:$F$30,4,FALSE))</f>
        <v>0</v>
      </c>
      <c r="O216" s="141">
        <f t="shared" ref="O216" si="234">+IF(A216=0,0,"2015-procena")</f>
        <v>0</v>
      </c>
      <c r="P216" s="123">
        <f>IF(A216=0,0,+VLOOKUP($A216,'по изворима и контима'!$A$12:R$499,COLUMN('по изворима и контима'!L:L),FALSE))</f>
        <v>0</v>
      </c>
    </row>
    <row r="217" spans="1:16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22">
        <f>IF(A217=0,0,+spisak!#REF!)</f>
        <v>0</v>
      </c>
      <c r="F217" s="122">
        <f>+IF(A217=0,0,VLOOKUP(prenos!G217,spisak!C$11:O$498,12,FALSE))</f>
        <v>0</v>
      </c>
      <c r="G217">
        <f>IF(A217=0,0,+VLOOKUP($A217,'по изворима и контима'!$A$12:D$499,4,FALSE))</f>
        <v>0</v>
      </c>
      <c r="H217">
        <f>IF(A217=0,0,+VLOOKUP($A217,'по изворима и контима'!$A$12:G$499,5,FALSE))</f>
        <v>0</v>
      </c>
      <c r="I217">
        <f>IF(A217=0,0,+VLOOKUP($A217,'по изворима и контима'!$A$12:H$499,6,FALSE))</f>
        <v>0</v>
      </c>
      <c r="J217">
        <f>IF(A217=0,0,+VLOOKUP($A217,'по изворима и контима'!$A$12:H$499,7,FALSE))</f>
        <v>0</v>
      </c>
      <c r="K217">
        <f>IF(A217=0,0,+VLOOKUP($A217,'по изворима и контима'!$A$12:I$499,8,FALSE))</f>
        <v>0</v>
      </c>
      <c r="L217">
        <f>IF(B217=0,0,+VLOOKUP($A217,'по изворима и контима'!$A$12:J$499,9,FALSE))</f>
        <v>0</v>
      </c>
      <c r="M217">
        <f>IF($A217=0,0,+VLOOKUP($G217,spisak!$C$11:$F$30,3,FALSE))</f>
        <v>0</v>
      </c>
      <c r="N217">
        <f>IF($A217=0,0,+VLOOKUP($G217,spisak!$C$11:$F$30,4,FALSE))</f>
        <v>0</v>
      </c>
      <c r="O217" s="141">
        <f t="shared" ref="O217" si="235">+IF(A217=0,0,"2016")</f>
        <v>0</v>
      </c>
      <c r="P217" s="123">
        <f>IF(A217=0,0,+VLOOKUP($A217,'по изворима и контима'!$A$12:R$499,COLUMN('по изворима и контима'!M:M),FALSE))</f>
        <v>0</v>
      </c>
    </row>
    <row r="218" spans="1:16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22">
        <f>IF(A218=0,0,+spisak!#REF!)</f>
        <v>0</v>
      </c>
      <c r="F218" s="122">
        <f>+IF(A218=0,0,VLOOKUP(prenos!G218,spisak!C$11:O$498,12,FALSE))</f>
        <v>0</v>
      </c>
      <c r="G218">
        <f>IF(A218=0,0,+VLOOKUP($A218,'по изворима и контима'!$A$12:D$499,4,FALSE))</f>
        <v>0</v>
      </c>
      <c r="H218">
        <f>IF(A218=0,0,+VLOOKUP($A218,'по изворима и контима'!$A$12:G$499,5,FALSE))</f>
        <v>0</v>
      </c>
      <c r="I218">
        <f>IF(A218=0,0,+VLOOKUP($A218,'по изворима и контима'!$A$12:H$499,6,FALSE))</f>
        <v>0</v>
      </c>
      <c r="J218">
        <f>IF(A218=0,0,+VLOOKUP($A218,'по изворима и контима'!$A$12:H$499,7,FALSE))</f>
        <v>0</v>
      </c>
      <c r="K218">
        <f>IF(A218=0,0,+VLOOKUP($A218,'по изворима и контима'!$A$12:I$499,8,FALSE))</f>
        <v>0</v>
      </c>
      <c r="L218">
        <f>IF(B218=0,0,+VLOOKUP($A218,'по изворима и контима'!$A$12:J$499,9,FALSE))</f>
        <v>0</v>
      </c>
      <c r="M218">
        <f>IF($A218=0,0,+VLOOKUP($G218,spisak!$C$11:$F$30,3,FALSE))</f>
        <v>0</v>
      </c>
      <c r="N218">
        <f>IF($A218=0,0,+VLOOKUP($G218,spisak!$C$11:$F$30,4,FALSE))</f>
        <v>0</v>
      </c>
      <c r="O218" s="141">
        <f t="shared" ref="O218" si="236">+IF(A218=0,0,"2017")</f>
        <v>0</v>
      </c>
      <c r="P218" s="123">
        <f>IF(C218=0,0,+VLOOKUP($A218,'по изворима и контима'!$A$12:R$499,COLUMN('по изворима и контима'!N:N),FALSE))</f>
        <v>0</v>
      </c>
    </row>
    <row r="219" spans="1:16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22">
        <f>IF(A219=0,0,+spisak!#REF!)</f>
        <v>0</v>
      </c>
      <c r="F219" s="122">
        <f>+IF(A219=0,0,VLOOKUP(prenos!G219,spisak!C$11:O$498,12,FALSE))</f>
        <v>0</v>
      </c>
      <c r="G219">
        <f>IF(A219=0,0,+VLOOKUP($A219,'по изворима и контима'!$A$12:D$499,4,FALSE))</f>
        <v>0</v>
      </c>
      <c r="H219">
        <f>IF(A219=0,0,+VLOOKUP($A219,'по изворима и контима'!$A$12:G$499,5,FALSE))</f>
        <v>0</v>
      </c>
      <c r="I219">
        <f>IF(A219=0,0,+VLOOKUP($A219,'по изворима и контима'!$A$12:H$499,6,FALSE))</f>
        <v>0</v>
      </c>
      <c r="J219">
        <f>IF(A219=0,0,+VLOOKUP($A219,'по изворима и контима'!$A$12:H$499,7,FALSE))</f>
        <v>0</v>
      </c>
      <c r="K219">
        <f>IF(A219=0,0,+VLOOKUP($A219,'по изворима и контима'!$A$12:I$499,8,FALSE))</f>
        <v>0</v>
      </c>
      <c r="L219">
        <f>IF(B219=0,0,+VLOOKUP($A219,'по изворима и контима'!$A$12:J$499,9,FALSE))</f>
        <v>0</v>
      </c>
      <c r="M219">
        <f>IF($A219=0,0,+VLOOKUP($G219,spisak!$C$11:$F$30,3,FALSE))</f>
        <v>0</v>
      </c>
      <c r="N219">
        <f>IF($A219=0,0,+VLOOKUP($G219,spisak!$C$11:$F$30,4,FALSE))</f>
        <v>0</v>
      </c>
      <c r="O219" s="141">
        <f t="shared" ref="O219" si="237">+IF(A219=0,0,"2018")</f>
        <v>0</v>
      </c>
      <c r="P219" s="123">
        <f>IF(C219=0,0,+VLOOKUP($A219,'по изворима и контима'!$A$12:R$499,COLUMN('по изворима и контима'!O:O),FALSE))</f>
        <v>0</v>
      </c>
    </row>
    <row r="220" spans="1:16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22">
        <f>IF(A220=0,0,+spisak!#REF!)</f>
        <v>0</v>
      </c>
      <c r="F220" s="122">
        <f>+IF(A220=0,0,VLOOKUP(prenos!G220,spisak!C$11:O$498,12,FALSE))</f>
        <v>0</v>
      </c>
      <c r="G220">
        <f>IF(A220=0,0,+VLOOKUP($A220,'по изворима и контима'!$A$12:D$499,4,FALSE))</f>
        <v>0</v>
      </c>
      <c r="H220">
        <f>IF(A220=0,0,+VLOOKUP($A220,'по изворима и контима'!$A$12:G$499,5,FALSE))</f>
        <v>0</v>
      </c>
      <c r="I220">
        <f>IF(A220=0,0,+VLOOKUP($A220,'по изворима и контима'!$A$12:H$499,6,FALSE))</f>
        <v>0</v>
      </c>
      <c r="J220">
        <f>IF(A220=0,0,+VLOOKUP($A220,'по изворима и контима'!$A$12:H$499,7,FALSE))</f>
        <v>0</v>
      </c>
      <c r="K220">
        <f>IF(A220=0,0,+VLOOKUP($A220,'по изворима и контима'!$A$12:I$499,8,FALSE))</f>
        <v>0</v>
      </c>
      <c r="L220">
        <f>IF(B220=0,0,+VLOOKUP($A220,'по изворима и контима'!$A$12:J$499,9,FALSE))</f>
        <v>0</v>
      </c>
      <c r="M220">
        <f>IF($A220=0,0,+VLOOKUP($G220,spisak!$C$11:$F$30,3,FALSE))</f>
        <v>0</v>
      </c>
      <c r="N220">
        <f>IF($A220=0,0,+VLOOKUP($G220,spisak!$C$11:$F$30,4,FALSE))</f>
        <v>0</v>
      </c>
      <c r="O220" s="141">
        <f t="shared" ref="O220" si="238">+IF(A220=0,0,"nakon 2018")</f>
        <v>0</v>
      </c>
      <c r="P220" s="123">
        <f>IF(C220=0,0,+VLOOKUP($A220,'по изворима и контима'!$A$12:R$499,COLUMN('по изворима и контима'!P:P),FALSE))</f>
        <v>0</v>
      </c>
    </row>
    <row r="221" spans="1:16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22">
        <f>IF(A221=0,0,+spisak!#REF!)</f>
        <v>0</v>
      </c>
      <c r="F221" s="122">
        <f>+IF(A221=0,0,VLOOKUP(prenos!G221,spisak!C$11:O$498,12,FALSE))</f>
        <v>0</v>
      </c>
      <c r="G221">
        <f>IF(A221=0,0,+VLOOKUP($A221,'по изворима и контима'!$A$12:D$499,4,FALSE))</f>
        <v>0</v>
      </c>
      <c r="H221">
        <f>IF(A221=0,0,+VLOOKUP($A221,'по изворима и контима'!$A$12:G$499,5,FALSE))</f>
        <v>0</v>
      </c>
      <c r="I221">
        <f>IF(A221=0,0,+VLOOKUP($A221,'по изворима и контима'!$A$12:H$499,6,FALSE))</f>
        <v>0</v>
      </c>
      <c r="J221">
        <f>IF(A221=0,0,+VLOOKUP($A221,'по изворима и контима'!$A$12:H$499,7,FALSE))</f>
        <v>0</v>
      </c>
      <c r="K221">
        <f>IF(A221=0,0,+VLOOKUP($A221,'по изворима и контима'!$A$12:I$499,8,FALSE))</f>
        <v>0</v>
      </c>
      <c r="L221">
        <f>IF(B221=0,0,+VLOOKUP($A221,'по изворима и контима'!$A$12:J$499,9,FALSE))</f>
        <v>0</v>
      </c>
      <c r="M221">
        <f>IF($A221=0,0,+VLOOKUP($G221,spisak!$C$11:$F$30,3,FALSE))</f>
        <v>0</v>
      </c>
      <c r="N221">
        <f>IF($A221=0,0,+VLOOKUP($G221,spisak!$C$11:$F$30,4,FALSE))</f>
        <v>0</v>
      </c>
      <c r="O221" s="141">
        <f t="shared" ref="O221" si="239">+IF(A221=0,0,"do 2014")</f>
        <v>0</v>
      </c>
      <c r="P221" s="123">
        <f>IF(A221=0,0,+VLOOKUP($A221,'по изворима и контима'!$A$12:L$499,COLUMN('по изворима и контима'!J:J),FALSE))</f>
        <v>0</v>
      </c>
    </row>
    <row r="222" spans="1:16">
      <c r="A222">
        <f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22">
        <f>IF(A222=0,0,+spisak!#REF!)</f>
        <v>0</v>
      </c>
      <c r="F222" s="122">
        <f>+IF(A222=0,0,VLOOKUP(prenos!G222,spisak!C$11:O$498,12,FALSE))</f>
        <v>0</v>
      </c>
      <c r="G222">
        <f>IF(A222=0,0,+VLOOKUP($A222,'по изворима и контима'!$A$12:D$499,4,FALSE))</f>
        <v>0</v>
      </c>
      <c r="H222">
        <f>IF(A222=0,0,+VLOOKUP($A222,'по изворима и контима'!$A$12:G$499,5,FALSE))</f>
        <v>0</v>
      </c>
      <c r="I222">
        <f>IF(A222=0,0,+VLOOKUP($A222,'по изворима и контима'!$A$12:H$499,6,FALSE))</f>
        <v>0</v>
      </c>
      <c r="J222">
        <f>IF(A222=0,0,+VLOOKUP($A222,'по изворима и контима'!$A$12:H$499,7,FALSE))</f>
        <v>0</v>
      </c>
      <c r="K222">
        <f>IF(A222=0,0,+VLOOKUP($A222,'по изворима и контима'!$A$12:I$499,8,FALSE))</f>
        <v>0</v>
      </c>
      <c r="L222">
        <f>IF(B222=0,0,+VLOOKUP($A222,'по изворима и контима'!$A$12:J$499,9,FALSE))</f>
        <v>0</v>
      </c>
      <c r="M222">
        <f>IF($A222=0,0,+VLOOKUP($G222,spisak!$C$11:$F$30,3,FALSE))</f>
        <v>0</v>
      </c>
      <c r="N222">
        <f>IF($A222=0,0,+VLOOKUP($G222,spisak!$C$11:$F$30,4,FALSE))</f>
        <v>0</v>
      </c>
      <c r="O222" s="141">
        <f t="shared" ref="O222" si="240">+IF(A222=0,0,"2015-plan")</f>
        <v>0</v>
      </c>
      <c r="P222" s="123">
        <f>IF(A222=0,0,+VLOOKUP($A222,'по изворима и контима'!$A$12:R$499,COLUMN('по изворима и контима'!K:K),FALSE))</f>
        <v>0</v>
      </c>
    </row>
    <row r="223" spans="1:16">
      <c r="A223">
        <f t="shared" ref="A223:A227" si="241">+A222</f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22">
        <f>IF(A223=0,0,+spisak!#REF!)</f>
        <v>0</v>
      </c>
      <c r="F223" s="122">
        <f>+IF(A223=0,0,VLOOKUP(prenos!G223,spisak!C$11:O$498,12,FALSE))</f>
        <v>0</v>
      </c>
      <c r="G223">
        <f>IF(A223=0,0,+VLOOKUP($A223,'по изворима и контима'!$A$12:D$499,4,FALSE))</f>
        <v>0</v>
      </c>
      <c r="H223">
        <f>IF(A223=0,0,+VLOOKUP($A223,'по изворима и контима'!$A$12:G$499,5,FALSE))</f>
        <v>0</v>
      </c>
      <c r="I223">
        <f>IF(A223=0,0,+VLOOKUP($A223,'по изворима и контима'!$A$12:H$499,6,FALSE))</f>
        <v>0</v>
      </c>
      <c r="J223">
        <f>IF(A223=0,0,+VLOOKUP($A223,'по изворима и контима'!$A$12:H$499,7,FALSE))</f>
        <v>0</v>
      </c>
      <c r="K223">
        <f>IF(A223=0,0,+VLOOKUP($A223,'по изворима и контима'!$A$12:I$499,8,FALSE))</f>
        <v>0</v>
      </c>
      <c r="L223">
        <f>IF(B223=0,0,+VLOOKUP($A223,'по изворима и контима'!$A$12:J$499,9,FALSE))</f>
        <v>0</v>
      </c>
      <c r="M223">
        <f>IF($A223=0,0,+VLOOKUP($G223,spisak!$C$11:$F$30,3,FALSE))</f>
        <v>0</v>
      </c>
      <c r="N223">
        <f>IF($A223=0,0,+VLOOKUP($G223,spisak!$C$11:$F$30,4,FALSE))</f>
        <v>0</v>
      </c>
      <c r="O223" s="141">
        <f t="shared" ref="O223" si="242">+IF(A223=0,0,"2015-procena")</f>
        <v>0</v>
      </c>
      <c r="P223" s="123">
        <f>IF(A223=0,0,+VLOOKUP($A223,'по изворима и контима'!$A$12:R$499,COLUMN('по изворима и контима'!L:L),FALSE))</f>
        <v>0</v>
      </c>
    </row>
    <row r="224" spans="1:16">
      <c r="A224">
        <f t="shared" si="241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22">
        <f>IF(A224=0,0,+spisak!#REF!)</f>
        <v>0</v>
      </c>
      <c r="F224" s="122">
        <f>+IF(A224=0,0,VLOOKUP(prenos!G224,spisak!C$11:O$498,12,FALSE))</f>
        <v>0</v>
      </c>
      <c r="G224">
        <f>IF(A224=0,0,+VLOOKUP($A224,'по изворима и контима'!$A$12:D$499,4,FALSE))</f>
        <v>0</v>
      </c>
      <c r="H224">
        <f>IF(A224=0,0,+VLOOKUP($A224,'по изворима и контима'!$A$12:G$499,5,FALSE))</f>
        <v>0</v>
      </c>
      <c r="I224">
        <f>IF(A224=0,0,+VLOOKUP($A224,'по изворима и контима'!$A$12:H$499,6,FALSE))</f>
        <v>0</v>
      </c>
      <c r="J224">
        <f>IF(A224=0,0,+VLOOKUP($A224,'по изворима и контима'!$A$12:H$499,7,FALSE))</f>
        <v>0</v>
      </c>
      <c r="K224">
        <f>IF(A224=0,0,+VLOOKUP($A224,'по изворима и контима'!$A$12:I$499,8,FALSE))</f>
        <v>0</v>
      </c>
      <c r="L224">
        <f>IF(B224=0,0,+VLOOKUP($A224,'по изворима и контима'!$A$12:J$499,9,FALSE))</f>
        <v>0</v>
      </c>
      <c r="M224">
        <f>IF($A224=0,0,+VLOOKUP($G224,spisak!$C$11:$F$30,3,FALSE))</f>
        <v>0</v>
      </c>
      <c r="N224">
        <f>IF($A224=0,0,+VLOOKUP($G224,spisak!$C$11:$F$30,4,FALSE))</f>
        <v>0</v>
      </c>
      <c r="O224" s="141">
        <f t="shared" ref="O224" si="243">+IF(A224=0,0,"2016")</f>
        <v>0</v>
      </c>
      <c r="P224" s="123">
        <f>IF(A224=0,0,+VLOOKUP($A224,'по изворима и контима'!$A$12:R$499,COLUMN('по изворима и контима'!M:M),FALSE))</f>
        <v>0</v>
      </c>
    </row>
    <row r="225" spans="1:16">
      <c r="A225">
        <f t="shared" si="241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22">
        <f>IF(A225=0,0,+spisak!#REF!)</f>
        <v>0</v>
      </c>
      <c r="F225" s="122">
        <f>+IF(A225=0,0,VLOOKUP(prenos!G225,spisak!C$11:O$498,12,FALSE))</f>
        <v>0</v>
      </c>
      <c r="G225">
        <f>IF(A225=0,0,+VLOOKUP($A225,'по изворима и контима'!$A$12:D$499,4,FALSE))</f>
        <v>0</v>
      </c>
      <c r="H225">
        <f>IF(A225=0,0,+VLOOKUP($A225,'по изворима и контима'!$A$12:G$499,5,FALSE))</f>
        <v>0</v>
      </c>
      <c r="I225">
        <f>IF(A225=0,0,+VLOOKUP($A225,'по изворима и контима'!$A$12:H$499,6,FALSE))</f>
        <v>0</v>
      </c>
      <c r="J225">
        <f>IF(A225=0,0,+VLOOKUP($A225,'по изворима и контима'!$A$12:H$499,7,FALSE))</f>
        <v>0</v>
      </c>
      <c r="K225">
        <f>IF(A225=0,0,+VLOOKUP($A225,'по изворима и контима'!$A$12:I$499,8,FALSE))</f>
        <v>0</v>
      </c>
      <c r="L225">
        <f>IF(B225=0,0,+VLOOKUP($A225,'по изворима и контима'!$A$12:J$499,9,FALSE))</f>
        <v>0</v>
      </c>
      <c r="M225">
        <f>IF($A225=0,0,+VLOOKUP($G225,spisak!$C$11:$F$30,3,FALSE))</f>
        <v>0</v>
      </c>
      <c r="N225">
        <f>IF($A225=0,0,+VLOOKUP($G225,spisak!$C$11:$F$30,4,FALSE))</f>
        <v>0</v>
      </c>
      <c r="O225" s="141">
        <f t="shared" ref="O225" si="244">+IF(A225=0,0,"2017")</f>
        <v>0</v>
      </c>
      <c r="P225" s="123">
        <f>IF(C225=0,0,+VLOOKUP($A225,'по изворима и контима'!$A$12:R$499,COLUMN('по изворима и контима'!N:N),FALSE))</f>
        <v>0</v>
      </c>
    </row>
    <row r="226" spans="1:16">
      <c r="A226">
        <f t="shared" si="241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22">
        <f>IF(A226=0,0,+spisak!#REF!)</f>
        <v>0</v>
      </c>
      <c r="F226" s="122">
        <f>+IF(A226=0,0,VLOOKUP(prenos!G226,spisak!C$11:O$498,12,FALSE))</f>
        <v>0</v>
      </c>
      <c r="G226">
        <f>IF(A226=0,0,+VLOOKUP($A226,'по изворима и контима'!$A$12:D$499,4,FALSE))</f>
        <v>0</v>
      </c>
      <c r="H226">
        <f>IF(A226=0,0,+VLOOKUP($A226,'по изворима и контима'!$A$12:G$499,5,FALSE))</f>
        <v>0</v>
      </c>
      <c r="I226">
        <f>IF(A226=0,0,+VLOOKUP($A226,'по изворима и контима'!$A$12:H$499,6,FALSE))</f>
        <v>0</v>
      </c>
      <c r="J226">
        <f>IF(A226=0,0,+VLOOKUP($A226,'по изворима и контима'!$A$12:H$499,7,FALSE))</f>
        <v>0</v>
      </c>
      <c r="K226">
        <f>IF(A226=0,0,+VLOOKUP($A226,'по изворима и контима'!$A$12:I$499,8,FALSE))</f>
        <v>0</v>
      </c>
      <c r="L226">
        <f>IF(B226=0,0,+VLOOKUP($A226,'по изворима и контима'!$A$12:J$499,9,FALSE))</f>
        <v>0</v>
      </c>
      <c r="M226">
        <f>IF($A226=0,0,+VLOOKUP($G226,spisak!$C$11:$F$30,3,FALSE))</f>
        <v>0</v>
      </c>
      <c r="N226">
        <f>IF($A226=0,0,+VLOOKUP($G226,spisak!$C$11:$F$30,4,FALSE))</f>
        <v>0</v>
      </c>
      <c r="O226" s="141">
        <f t="shared" ref="O226" si="245">+IF(A226=0,0,"2018")</f>
        <v>0</v>
      </c>
      <c r="P226" s="123">
        <f>IF(C226=0,0,+VLOOKUP($A226,'по изворима и контима'!$A$12:R$499,COLUMN('по изворима и контима'!O:O),FALSE))</f>
        <v>0</v>
      </c>
    </row>
    <row r="227" spans="1:16">
      <c r="A227">
        <f t="shared" si="241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22">
        <f>IF(A227=0,0,+spisak!#REF!)</f>
        <v>0</v>
      </c>
      <c r="F227" s="122">
        <f>+IF(A227=0,0,VLOOKUP(prenos!G227,spisak!C$11:O$498,12,FALSE))</f>
        <v>0</v>
      </c>
      <c r="G227">
        <f>IF(A227=0,0,+VLOOKUP($A227,'по изворима и контима'!$A$12:D$499,4,FALSE))</f>
        <v>0</v>
      </c>
      <c r="H227">
        <f>IF(A227=0,0,+VLOOKUP($A227,'по изворима и контима'!$A$12:G$499,5,FALSE))</f>
        <v>0</v>
      </c>
      <c r="I227">
        <f>IF(A227=0,0,+VLOOKUP($A227,'по изворима и контима'!$A$12:H$499,6,FALSE))</f>
        <v>0</v>
      </c>
      <c r="J227">
        <f>IF(A227=0,0,+VLOOKUP($A227,'по изворима и контима'!$A$12:H$499,7,FALSE))</f>
        <v>0</v>
      </c>
      <c r="K227">
        <f>IF(A227=0,0,+VLOOKUP($A227,'по изворима и контима'!$A$12:I$499,8,FALSE))</f>
        <v>0</v>
      </c>
      <c r="L227">
        <f>IF(B227=0,0,+VLOOKUP($A227,'по изворима и контима'!$A$12:J$499,9,FALSE))</f>
        <v>0</v>
      </c>
      <c r="M227">
        <f>IF($A227=0,0,+VLOOKUP($G227,spisak!$C$11:$F$30,3,FALSE))</f>
        <v>0</v>
      </c>
      <c r="N227">
        <f>IF($A227=0,0,+VLOOKUP($G227,spisak!$C$11:$F$30,4,FALSE))</f>
        <v>0</v>
      </c>
      <c r="O227" s="141">
        <f t="shared" ref="O227" si="246">+IF(A227=0,0,"nakon 2018")</f>
        <v>0</v>
      </c>
      <c r="P227" s="123">
        <f>IF(C227=0,0,+VLOOKUP($A227,'по изворима и контима'!$A$12:R$499,COLUMN('по изворима и контима'!P:P),FALSE))</f>
        <v>0</v>
      </c>
    </row>
    <row r="228" spans="1:16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22">
        <f>IF(A228=0,0,+spisak!#REF!)</f>
        <v>0</v>
      </c>
      <c r="F228" s="122">
        <f>+IF(A228=0,0,VLOOKUP(prenos!G228,spisak!C$11:O$498,12,FALSE))</f>
        <v>0</v>
      </c>
      <c r="G228">
        <f>IF(A228=0,0,+VLOOKUP($A228,'по изворима и контима'!$A$12:D$499,4,FALSE))</f>
        <v>0</v>
      </c>
      <c r="H228">
        <f>IF(A228=0,0,+VLOOKUP($A228,'по изворима и контима'!$A$12:G$499,5,FALSE))</f>
        <v>0</v>
      </c>
      <c r="I228">
        <f>IF(A228=0,0,+VLOOKUP($A228,'по изворима и контима'!$A$12:H$499,6,FALSE))</f>
        <v>0</v>
      </c>
      <c r="J228">
        <f>IF(A228=0,0,+VLOOKUP($A228,'по изворима и контима'!$A$12:H$499,7,FALSE))</f>
        <v>0</v>
      </c>
      <c r="K228">
        <f>IF(A228=0,0,+VLOOKUP($A228,'по изворима и контима'!$A$12:I$499,8,FALSE))</f>
        <v>0</v>
      </c>
      <c r="L228">
        <f>IF(B228=0,0,+VLOOKUP($A228,'по изворима и контима'!$A$12:J$499,9,FALSE))</f>
        <v>0</v>
      </c>
      <c r="M228">
        <f>IF($A228=0,0,+VLOOKUP($G228,spisak!$C$11:$F$30,3,FALSE))</f>
        <v>0</v>
      </c>
      <c r="N228">
        <f>IF($A228=0,0,+VLOOKUP($G228,spisak!$C$11:$F$30,4,FALSE))</f>
        <v>0</v>
      </c>
      <c r="O228" s="141">
        <f t="shared" ref="O228" si="247">+IF(A228=0,0,"do 2014")</f>
        <v>0</v>
      </c>
      <c r="P228" s="123">
        <f>IF(A228=0,0,+VLOOKUP($A228,'по изворима и контима'!$A$12:L$499,COLUMN('по изворима и контима'!J:J),FALSE))</f>
        <v>0</v>
      </c>
    </row>
    <row r="229" spans="1:16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22">
        <f>IF(A229=0,0,+spisak!#REF!)</f>
        <v>0</v>
      </c>
      <c r="F229" s="122">
        <f>+IF(A229=0,0,VLOOKUP(prenos!G229,spisak!C$11:O$498,12,FALSE))</f>
        <v>0</v>
      </c>
      <c r="G229">
        <f>IF(A229=0,0,+VLOOKUP($A229,'по изворима и контима'!$A$12:D$499,4,FALSE))</f>
        <v>0</v>
      </c>
      <c r="H229">
        <f>IF(A229=0,0,+VLOOKUP($A229,'по изворима и контима'!$A$12:G$499,5,FALSE))</f>
        <v>0</v>
      </c>
      <c r="I229">
        <f>IF(A229=0,0,+VLOOKUP($A229,'по изворима и контима'!$A$12:H$499,6,FALSE))</f>
        <v>0</v>
      </c>
      <c r="J229">
        <f>IF(A229=0,0,+VLOOKUP($A229,'по изворима и контима'!$A$12:H$499,7,FALSE))</f>
        <v>0</v>
      </c>
      <c r="K229">
        <f>IF(A229=0,0,+VLOOKUP($A229,'по изворима и контима'!$A$12:I$499,8,FALSE))</f>
        <v>0</v>
      </c>
      <c r="L229">
        <f>IF(B229=0,0,+VLOOKUP($A229,'по изворима и контима'!$A$12:J$499,9,FALSE))</f>
        <v>0</v>
      </c>
      <c r="M229">
        <f>IF($A229=0,0,+VLOOKUP($G229,spisak!$C$11:$F$30,3,FALSE))</f>
        <v>0</v>
      </c>
      <c r="N229">
        <f>IF($A229=0,0,+VLOOKUP($G229,spisak!$C$11:$F$30,4,FALSE))</f>
        <v>0</v>
      </c>
      <c r="O229" s="141">
        <f t="shared" ref="O229" si="249">+IF(A229=0,0,"2015-plan")</f>
        <v>0</v>
      </c>
      <c r="P229" s="123">
        <f>IF(A229=0,0,+VLOOKUP($A229,'по изворима и контима'!$A$12:R$499,COLUMN('по изворима и контима'!K:K),FALSE))</f>
        <v>0</v>
      </c>
    </row>
    <row r="230" spans="1:16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22">
        <f>IF(A230=0,0,+spisak!#REF!)</f>
        <v>0</v>
      </c>
      <c r="F230" s="122">
        <f>+IF(A230=0,0,VLOOKUP(prenos!G230,spisak!C$11:O$498,12,FALSE))</f>
        <v>0</v>
      </c>
      <c r="G230">
        <f>IF(A230=0,0,+VLOOKUP($A230,'по изворима и контима'!$A$12:D$499,4,FALSE))</f>
        <v>0</v>
      </c>
      <c r="H230">
        <f>IF(A230=0,0,+VLOOKUP($A230,'по изворима и контима'!$A$12:G$499,5,FALSE))</f>
        <v>0</v>
      </c>
      <c r="I230">
        <f>IF(A230=0,0,+VLOOKUP($A230,'по изворима и контима'!$A$12:H$499,6,FALSE))</f>
        <v>0</v>
      </c>
      <c r="J230">
        <f>IF(A230=0,0,+VLOOKUP($A230,'по изворима и контима'!$A$12:H$499,7,FALSE))</f>
        <v>0</v>
      </c>
      <c r="K230">
        <f>IF(A230=0,0,+VLOOKUP($A230,'по изворима и контима'!$A$12:I$499,8,FALSE))</f>
        <v>0</v>
      </c>
      <c r="L230">
        <f>IF(B230=0,0,+VLOOKUP($A230,'по изворима и контима'!$A$12:J$499,9,FALSE))</f>
        <v>0</v>
      </c>
      <c r="M230">
        <f>IF($A230=0,0,+VLOOKUP($G230,spisak!$C$11:$F$30,3,FALSE))</f>
        <v>0</v>
      </c>
      <c r="N230">
        <f>IF($A230=0,0,+VLOOKUP($G230,spisak!$C$11:$F$30,4,FALSE))</f>
        <v>0</v>
      </c>
      <c r="O230" s="141">
        <f t="shared" ref="O230" si="250">+IF(A230=0,0,"2015-procena")</f>
        <v>0</v>
      </c>
      <c r="P230" s="123">
        <f>IF(A230=0,0,+VLOOKUP($A230,'по изворима и контима'!$A$12:R$499,COLUMN('по изворима и контима'!L:L),FALSE))</f>
        <v>0</v>
      </c>
    </row>
    <row r="231" spans="1:16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22">
        <f>IF(A231=0,0,+spisak!#REF!)</f>
        <v>0</v>
      </c>
      <c r="F231" s="122">
        <f>+IF(A231=0,0,VLOOKUP(prenos!G231,spisak!C$11:O$498,12,FALSE))</f>
        <v>0</v>
      </c>
      <c r="G231">
        <f>IF(A231=0,0,+VLOOKUP($A231,'по изворима и контима'!$A$12:D$499,4,FALSE))</f>
        <v>0</v>
      </c>
      <c r="H231">
        <f>IF(A231=0,0,+VLOOKUP($A231,'по изворима и контима'!$A$12:G$499,5,FALSE))</f>
        <v>0</v>
      </c>
      <c r="I231">
        <f>IF(A231=0,0,+VLOOKUP($A231,'по изворима и контима'!$A$12:H$499,6,FALSE))</f>
        <v>0</v>
      </c>
      <c r="J231">
        <f>IF(A231=0,0,+VLOOKUP($A231,'по изворима и контима'!$A$12:H$499,7,FALSE))</f>
        <v>0</v>
      </c>
      <c r="K231">
        <f>IF(A231=0,0,+VLOOKUP($A231,'по изворима и контима'!$A$12:I$499,8,FALSE))</f>
        <v>0</v>
      </c>
      <c r="L231">
        <f>IF(B231=0,0,+VLOOKUP($A231,'по изворима и контима'!$A$12:J$499,9,FALSE))</f>
        <v>0</v>
      </c>
      <c r="M231">
        <f>IF($A231=0,0,+VLOOKUP($G231,spisak!$C$11:$F$30,3,FALSE))</f>
        <v>0</v>
      </c>
      <c r="N231">
        <f>IF($A231=0,0,+VLOOKUP($G231,spisak!$C$11:$F$30,4,FALSE))</f>
        <v>0</v>
      </c>
      <c r="O231" s="141">
        <f t="shared" ref="O231" si="251">+IF(A231=0,0,"2016")</f>
        <v>0</v>
      </c>
      <c r="P231" s="123">
        <f>IF(A231=0,0,+VLOOKUP($A231,'по изворима и контима'!$A$12:R$499,COLUMN('по изворима и контима'!M:M),FALSE))</f>
        <v>0</v>
      </c>
    </row>
    <row r="232" spans="1:16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22">
        <f>IF(A232=0,0,+spisak!#REF!)</f>
        <v>0</v>
      </c>
      <c r="F232" s="122">
        <f>+IF(A232=0,0,VLOOKUP(prenos!G232,spisak!C$11:O$498,12,FALSE))</f>
        <v>0</v>
      </c>
      <c r="G232">
        <f>IF(A232=0,0,+VLOOKUP($A232,'по изворима и контима'!$A$12:D$499,4,FALSE))</f>
        <v>0</v>
      </c>
      <c r="H232">
        <f>IF(A232=0,0,+VLOOKUP($A232,'по изворима и контима'!$A$12:G$499,5,FALSE))</f>
        <v>0</v>
      </c>
      <c r="I232">
        <f>IF(A232=0,0,+VLOOKUP($A232,'по изворима и контима'!$A$12:H$499,6,FALSE))</f>
        <v>0</v>
      </c>
      <c r="J232">
        <f>IF(A232=0,0,+VLOOKUP($A232,'по изворима и контима'!$A$12:H$499,7,FALSE))</f>
        <v>0</v>
      </c>
      <c r="K232">
        <f>IF(A232=0,0,+VLOOKUP($A232,'по изворима и контима'!$A$12:I$499,8,FALSE))</f>
        <v>0</v>
      </c>
      <c r="L232">
        <f>IF(B232=0,0,+VLOOKUP($A232,'по изворима и контима'!$A$12:J$499,9,FALSE))</f>
        <v>0</v>
      </c>
      <c r="M232">
        <f>IF($A232=0,0,+VLOOKUP($G232,spisak!$C$11:$F$30,3,FALSE))</f>
        <v>0</v>
      </c>
      <c r="N232">
        <f>IF($A232=0,0,+VLOOKUP($G232,spisak!$C$11:$F$30,4,FALSE))</f>
        <v>0</v>
      </c>
      <c r="O232" s="141">
        <f t="shared" ref="O232" si="252">+IF(A232=0,0,"2017")</f>
        <v>0</v>
      </c>
      <c r="P232" s="123">
        <f>IF(C232=0,0,+VLOOKUP($A232,'по изворима и контима'!$A$12:R$499,COLUMN('по изворима и контима'!N:N),FALSE))</f>
        <v>0</v>
      </c>
    </row>
    <row r="233" spans="1:16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22">
        <f>IF(A233=0,0,+spisak!#REF!)</f>
        <v>0</v>
      </c>
      <c r="F233" s="122">
        <f>+IF(A233=0,0,VLOOKUP(prenos!G233,spisak!C$11:O$498,12,FALSE))</f>
        <v>0</v>
      </c>
      <c r="G233">
        <f>IF(A233=0,0,+VLOOKUP($A233,'по изворима и контима'!$A$12:D$499,4,FALSE))</f>
        <v>0</v>
      </c>
      <c r="H233">
        <f>IF(A233=0,0,+VLOOKUP($A233,'по изворима и контима'!$A$12:G$499,5,FALSE))</f>
        <v>0</v>
      </c>
      <c r="I233">
        <f>IF(A233=0,0,+VLOOKUP($A233,'по изворима и контима'!$A$12:H$499,6,FALSE))</f>
        <v>0</v>
      </c>
      <c r="J233">
        <f>IF(A233=0,0,+VLOOKUP($A233,'по изворима и контима'!$A$12:H$499,7,FALSE))</f>
        <v>0</v>
      </c>
      <c r="K233">
        <f>IF(A233=0,0,+VLOOKUP($A233,'по изворима и контима'!$A$12:I$499,8,FALSE))</f>
        <v>0</v>
      </c>
      <c r="L233">
        <f>IF(B233=0,0,+VLOOKUP($A233,'по изворима и контима'!$A$12:J$499,9,FALSE))</f>
        <v>0</v>
      </c>
      <c r="M233">
        <f>IF($A233=0,0,+VLOOKUP($G233,spisak!$C$11:$F$30,3,FALSE))</f>
        <v>0</v>
      </c>
      <c r="N233">
        <f>IF($A233=0,0,+VLOOKUP($G233,spisak!$C$11:$F$30,4,FALSE))</f>
        <v>0</v>
      </c>
      <c r="O233" s="141">
        <f t="shared" ref="O233" si="253">+IF(A233=0,0,"2018")</f>
        <v>0</v>
      </c>
      <c r="P233" s="123">
        <f>IF(C233=0,0,+VLOOKUP($A233,'по изворима и контима'!$A$12:R$499,COLUMN('по изворима и контима'!O:O),FALSE))</f>
        <v>0</v>
      </c>
    </row>
    <row r="234" spans="1:16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22">
        <f>IF(A234=0,0,+spisak!#REF!)</f>
        <v>0</v>
      </c>
      <c r="F234" s="122">
        <f>+IF(A234=0,0,VLOOKUP(prenos!G234,spisak!C$11:O$498,12,FALSE))</f>
        <v>0</v>
      </c>
      <c r="G234">
        <f>IF(A234=0,0,+VLOOKUP($A234,'по изворима и контима'!$A$12:D$499,4,FALSE))</f>
        <v>0</v>
      </c>
      <c r="H234">
        <f>IF(A234=0,0,+VLOOKUP($A234,'по изворима и контима'!$A$12:G$499,5,FALSE))</f>
        <v>0</v>
      </c>
      <c r="I234">
        <f>IF(A234=0,0,+VLOOKUP($A234,'по изворима и контима'!$A$12:H$499,6,FALSE))</f>
        <v>0</v>
      </c>
      <c r="J234">
        <f>IF(A234=0,0,+VLOOKUP($A234,'по изворима и контима'!$A$12:H$499,7,FALSE))</f>
        <v>0</v>
      </c>
      <c r="K234">
        <f>IF(A234=0,0,+VLOOKUP($A234,'по изворима и контима'!$A$12:I$499,8,FALSE))</f>
        <v>0</v>
      </c>
      <c r="L234">
        <f>IF(B234=0,0,+VLOOKUP($A234,'по изворима и контима'!$A$12:J$499,9,FALSE))</f>
        <v>0</v>
      </c>
      <c r="M234">
        <f>IF($A234=0,0,+VLOOKUP($G234,spisak!$C$11:$F$30,3,FALSE))</f>
        <v>0</v>
      </c>
      <c r="N234">
        <f>IF($A234=0,0,+VLOOKUP($G234,spisak!$C$11:$F$30,4,FALSE))</f>
        <v>0</v>
      </c>
      <c r="O234" s="141">
        <f t="shared" ref="O234" si="254">+IF(A234=0,0,"nakon 2018")</f>
        <v>0</v>
      </c>
      <c r="P234" s="123">
        <f>IF(C234=0,0,+VLOOKUP($A234,'по изворима и контима'!$A$12:R$499,COLUMN('по изворима и контима'!P:P),FALSE))</f>
        <v>0</v>
      </c>
    </row>
    <row r="235" spans="1:16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22">
        <f>IF(A235=0,0,+spisak!#REF!)</f>
        <v>0</v>
      </c>
      <c r="F235" s="122">
        <f>+IF(A235=0,0,VLOOKUP(prenos!G235,spisak!C$11:O$498,12,FALSE))</f>
        <v>0</v>
      </c>
      <c r="G235">
        <f>IF(A235=0,0,+VLOOKUP($A235,'по изворима и контима'!$A$12:D$499,4,FALSE))</f>
        <v>0</v>
      </c>
      <c r="H235">
        <f>IF(A235=0,0,+VLOOKUP($A235,'по изворима и контима'!$A$12:G$499,5,FALSE))</f>
        <v>0</v>
      </c>
      <c r="I235">
        <f>IF(A235=0,0,+VLOOKUP($A235,'по изворима и контима'!$A$12:H$499,6,FALSE))</f>
        <v>0</v>
      </c>
      <c r="J235">
        <f>IF(A235=0,0,+VLOOKUP($A235,'по изворима и контима'!$A$12:H$499,7,FALSE))</f>
        <v>0</v>
      </c>
      <c r="K235">
        <f>IF(A235=0,0,+VLOOKUP($A235,'по изворима и контима'!$A$12:I$499,8,FALSE))</f>
        <v>0</v>
      </c>
      <c r="L235">
        <f>IF(B235=0,0,+VLOOKUP($A235,'по изворима и контима'!$A$12:J$499,9,FALSE))</f>
        <v>0</v>
      </c>
      <c r="M235">
        <f>IF($A235=0,0,+VLOOKUP($G235,spisak!$C$11:$F$30,3,FALSE))</f>
        <v>0</v>
      </c>
      <c r="N235">
        <f>IF($A235=0,0,+VLOOKUP($G235,spisak!$C$11:$F$30,4,FALSE))</f>
        <v>0</v>
      </c>
      <c r="O235" s="141">
        <f t="shared" ref="O235" si="255">+IF(A235=0,0,"do 2014")</f>
        <v>0</v>
      </c>
      <c r="P235" s="123">
        <f>IF(A235=0,0,+VLOOKUP($A235,'по изворима и контима'!$A$12:L$499,COLUMN('по изворима и контима'!J:J),FALSE))</f>
        <v>0</v>
      </c>
    </row>
    <row r="236" spans="1:16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22">
        <f>IF(A236=0,0,+spisak!#REF!)</f>
        <v>0</v>
      </c>
      <c r="F236" s="122">
        <f>+IF(A236=0,0,VLOOKUP(prenos!G236,spisak!C$11:O$498,12,FALSE))</f>
        <v>0</v>
      </c>
      <c r="G236">
        <f>IF(A236=0,0,+VLOOKUP($A236,'по изворима и контима'!$A$12:D$499,4,FALSE))</f>
        <v>0</v>
      </c>
      <c r="H236">
        <f>IF(A236=0,0,+VLOOKUP($A236,'по изворима и контима'!$A$12:G$499,5,FALSE))</f>
        <v>0</v>
      </c>
      <c r="I236">
        <f>IF(A236=0,0,+VLOOKUP($A236,'по изворима и контима'!$A$12:H$499,6,FALSE))</f>
        <v>0</v>
      </c>
      <c r="J236">
        <f>IF(A236=0,0,+VLOOKUP($A236,'по изворима и контима'!$A$12:H$499,7,FALSE))</f>
        <v>0</v>
      </c>
      <c r="K236">
        <f>IF(A236=0,0,+VLOOKUP($A236,'по изворима и контима'!$A$12:I$499,8,FALSE))</f>
        <v>0</v>
      </c>
      <c r="L236">
        <f>IF(B236=0,0,+VLOOKUP($A236,'по изворима и контима'!$A$12:J$499,9,FALSE))</f>
        <v>0</v>
      </c>
      <c r="M236">
        <f>IF($A236=0,0,+VLOOKUP($G236,spisak!$C$11:$F$30,3,FALSE))</f>
        <v>0</v>
      </c>
      <c r="N236">
        <f>IF($A236=0,0,+VLOOKUP($G236,spisak!$C$11:$F$30,4,FALSE))</f>
        <v>0</v>
      </c>
      <c r="O236" s="141">
        <f t="shared" ref="O236" si="256">+IF(A236=0,0,"2015-plan")</f>
        <v>0</v>
      </c>
      <c r="P236" s="123">
        <f>IF(A236=0,0,+VLOOKUP($A236,'по изворима и контима'!$A$12:R$499,COLUMN('по изворима и контима'!K:K),FALSE))</f>
        <v>0</v>
      </c>
    </row>
    <row r="237" spans="1:16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22">
        <f>IF(A237=0,0,+spisak!#REF!)</f>
        <v>0</v>
      </c>
      <c r="F237" s="122">
        <f>+IF(A237=0,0,VLOOKUP(prenos!G237,spisak!C$11:O$498,12,FALSE))</f>
        <v>0</v>
      </c>
      <c r="G237">
        <f>IF(A237=0,0,+VLOOKUP($A237,'по изворима и контима'!$A$12:D$499,4,FALSE))</f>
        <v>0</v>
      </c>
      <c r="H237">
        <f>IF(A237=0,0,+VLOOKUP($A237,'по изворима и контима'!$A$12:G$499,5,FALSE))</f>
        <v>0</v>
      </c>
      <c r="I237">
        <f>IF(A237=0,0,+VLOOKUP($A237,'по изворима и контима'!$A$12:H$499,6,FALSE))</f>
        <v>0</v>
      </c>
      <c r="J237">
        <f>IF(A237=0,0,+VLOOKUP($A237,'по изворима и контима'!$A$12:H$499,7,FALSE))</f>
        <v>0</v>
      </c>
      <c r="K237">
        <f>IF(A237=0,0,+VLOOKUP($A237,'по изворима и контима'!$A$12:I$499,8,FALSE))</f>
        <v>0</v>
      </c>
      <c r="L237">
        <f>IF(B237=0,0,+VLOOKUP($A237,'по изворима и контима'!$A$12:J$499,9,FALSE))</f>
        <v>0</v>
      </c>
      <c r="M237">
        <f>IF($A237=0,0,+VLOOKUP($G237,spisak!$C$11:$F$30,3,FALSE))</f>
        <v>0</v>
      </c>
      <c r="N237">
        <f>IF($A237=0,0,+VLOOKUP($G237,spisak!$C$11:$F$30,4,FALSE))</f>
        <v>0</v>
      </c>
      <c r="O237" s="141">
        <f t="shared" ref="O237" si="258">+IF(A237=0,0,"2015-procena")</f>
        <v>0</v>
      </c>
      <c r="P237" s="123">
        <f>IF(A237=0,0,+VLOOKUP($A237,'по изворима и контима'!$A$12:R$499,COLUMN('по изворима и контима'!L:L),FALSE))</f>
        <v>0</v>
      </c>
    </row>
    <row r="238" spans="1:16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22">
        <f>IF(A238=0,0,+spisak!#REF!)</f>
        <v>0</v>
      </c>
      <c r="F238" s="122">
        <f>+IF(A238=0,0,VLOOKUP(prenos!G238,spisak!C$11:O$498,12,FALSE))</f>
        <v>0</v>
      </c>
      <c r="G238">
        <f>IF(A238=0,0,+VLOOKUP($A238,'по изворима и контима'!$A$12:D$499,4,FALSE))</f>
        <v>0</v>
      </c>
      <c r="H238">
        <f>IF(A238=0,0,+VLOOKUP($A238,'по изворима и контима'!$A$12:G$499,5,FALSE))</f>
        <v>0</v>
      </c>
      <c r="I238">
        <f>IF(A238=0,0,+VLOOKUP($A238,'по изворима и контима'!$A$12:H$499,6,FALSE))</f>
        <v>0</v>
      </c>
      <c r="J238">
        <f>IF(A238=0,0,+VLOOKUP($A238,'по изворима и контима'!$A$12:H$499,7,FALSE))</f>
        <v>0</v>
      </c>
      <c r="K238">
        <f>IF(A238=0,0,+VLOOKUP($A238,'по изворима и контима'!$A$12:I$499,8,FALSE))</f>
        <v>0</v>
      </c>
      <c r="L238">
        <f>IF(B238=0,0,+VLOOKUP($A238,'по изворима и контима'!$A$12:J$499,9,FALSE))</f>
        <v>0</v>
      </c>
      <c r="M238">
        <f>IF($A238=0,0,+VLOOKUP($G238,spisak!$C$11:$F$30,3,FALSE))</f>
        <v>0</v>
      </c>
      <c r="N238">
        <f>IF($A238=0,0,+VLOOKUP($G238,spisak!$C$11:$F$30,4,FALSE))</f>
        <v>0</v>
      </c>
      <c r="O238" s="141">
        <f t="shared" ref="O238" si="259">+IF(A238=0,0,"2016")</f>
        <v>0</v>
      </c>
      <c r="P238" s="123">
        <f>IF(A238=0,0,+VLOOKUP($A238,'по изворима и контима'!$A$12:R$499,COLUMN('по изворима и контима'!M:M),FALSE))</f>
        <v>0</v>
      </c>
    </row>
    <row r="239" spans="1:16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22">
        <f>IF(A239=0,0,+spisak!#REF!)</f>
        <v>0</v>
      </c>
      <c r="F239" s="122">
        <f>+IF(A239=0,0,VLOOKUP(prenos!G239,spisak!C$11:O$498,12,FALSE))</f>
        <v>0</v>
      </c>
      <c r="G239">
        <f>IF(A239=0,0,+VLOOKUP($A239,'по изворима и контима'!$A$12:D$499,4,FALSE))</f>
        <v>0</v>
      </c>
      <c r="H239">
        <f>IF(A239=0,0,+VLOOKUP($A239,'по изворима и контима'!$A$12:G$499,5,FALSE))</f>
        <v>0</v>
      </c>
      <c r="I239">
        <f>IF(A239=0,0,+VLOOKUP($A239,'по изворима и контима'!$A$12:H$499,6,FALSE))</f>
        <v>0</v>
      </c>
      <c r="J239">
        <f>IF(A239=0,0,+VLOOKUP($A239,'по изворима и контима'!$A$12:H$499,7,FALSE))</f>
        <v>0</v>
      </c>
      <c r="K239">
        <f>IF(A239=0,0,+VLOOKUP($A239,'по изворима и контима'!$A$12:I$499,8,FALSE))</f>
        <v>0</v>
      </c>
      <c r="L239">
        <f>IF(B239=0,0,+VLOOKUP($A239,'по изворима и контима'!$A$12:J$499,9,FALSE))</f>
        <v>0</v>
      </c>
      <c r="M239">
        <f>IF($A239=0,0,+VLOOKUP($G239,spisak!$C$11:$F$30,3,FALSE))</f>
        <v>0</v>
      </c>
      <c r="N239">
        <f>IF($A239=0,0,+VLOOKUP($G239,spisak!$C$11:$F$30,4,FALSE))</f>
        <v>0</v>
      </c>
      <c r="O239" s="141">
        <f t="shared" ref="O239" si="260">+IF(A239=0,0,"2017")</f>
        <v>0</v>
      </c>
      <c r="P239" s="123">
        <f>IF(C239=0,0,+VLOOKUP($A239,'по изворима и контима'!$A$12:R$499,COLUMN('по изворима и контима'!N:N),FALSE))</f>
        <v>0</v>
      </c>
    </row>
    <row r="240" spans="1:16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22">
        <f>IF(A240=0,0,+spisak!#REF!)</f>
        <v>0</v>
      </c>
      <c r="F240" s="122">
        <f>+IF(A240=0,0,VLOOKUP(prenos!G240,spisak!C$11:O$498,12,FALSE))</f>
        <v>0</v>
      </c>
      <c r="G240">
        <f>IF(A240=0,0,+VLOOKUP($A240,'по изворима и контима'!$A$12:D$499,4,FALSE))</f>
        <v>0</v>
      </c>
      <c r="H240">
        <f>IF(A240=0,0,+VLOOKUP($A240,'по изворима и контима'!$A$12:G$499,5,FALSE))</f>
        <v>0</v>
      </c>
      <c r="I240">
        <f>IF(A240=0,0,+VLOOKUP($A240,'по изворима и контима'!$A$12:H$499,6,FALSE))</f>
        <v>0</v>
      </c>
      <c r="J240">
        <f>IF(A240=0,0,+VLOOKUP($A240,'по изворима и контима'!$A$12:H$499,7,FALSE))</f>
        <v>0</v>
      </c>
      <c r="K240">
        <f>IF(A240=0,0,+VLOOKUP($A240,'по изворима и контима'!$A$12:I$499,8,FALSE))</f>
        <v>0</v>
      </c>
      <c r="L240">
        <f>IF(B240=0,0,+VLOOKUP($A240,'по изворима и контима'!$A$12:J$499,9,FALSE))</f>
        <v>0</v>
      </c>
      <c r="M240">
        <f>IF($A240=0,0,+VLOOKUP($G240,spisak!$C$11:$F$30,3,FALSE))</f>
        <v>0</v>
      </c>
      <c r="N240">
        <f>IF($A240=0,0,+VLOOKUP($G240,spisak!$C$11:$F$30,4,FALSE))</f>
        <v>0</v>
      </c>
      <c r="O240" s="141">
        <f t="shared" ref="O240" si="261">+IF(A240=0,0,"2018")</f>
        <v>0</v>
      </c>
      <c r="P240" s="123">
        <f>IF(C240=0,0,+VLOOKUP($A240,'по изворима и контима'!$A$12:R$499,COLUMN('по изворима и контима'!O:O),FALSE))</f>
        <v>0</v>
      </c>
    </row>
    <row r="241" spans="1:16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22">
        <f>IF(A241=0,0,+spisak!#REF!)</f>
        <v>0</v>
      </c>
      <c r="F241" s="122">
        <f>+IF(A241=0,0,VLOOKUP(prenos!G241,spisak!C$11:O$498,12,FALSE))</f>
        <v>0</v>
      </c>
      <c r="G241">
        <f>IF(A241=0,0,+VLOOKUP($A241,'по изворима и контима'!$A$12:D$499,4,FALSE))</f>
        <v>0</v>
      </c>
      <c r="H241">
        <f>IF(A241=0,0,+VLOOKUP($A241,'по изворима и контима'!$A$12:G$499,5,FALSE))</f>
        <v>0</v>
      </c>
      <c r="I241">
        <f>IF(A241=0,0,+VLOOKUP($A241,'по изворима и контима'!$A$12:H$499,6,FALSE))</f>
        <v>0</v>
      </c>
      <c r="J241">
        <f>IF(A241=0,0,+VLOOKUP($A241,'по изворима и контима'!$A$12:H$499,7,FALSE))</f>
        <v>0</v>
      </c>
      <c r="K241">
        <f>IF(A241=0,0,+VLOOKUP($A241,'по изворима и контима'!$A$12:I$499,8,FALSE))</f>
        <v>0</v>
      </c>
      <c r="L241">
        <f>IF(B241=0,0,+VLOOKUP($A241,'по изворима и контима'!$A$12:J$499,9,FALSE))</f>
        <v>0</v>
      </c>
      <c r="M241">
        <f>IF($A241=0,0,+VLOOKUP($G241,spisak!$C$11:$F$30,3,FALSE))</f>
        <v>0</v>
      </c>
      <c r="N241">
        <f>IF($A241=0,0,+VLOOKUP($G241,spisak!$C$11:$F$30,4,FALSE))</f>
        <v>0</v>
      </c>
      <c r="O241" s="141">
        <f t="shared" ref="O241" si="262">+IF(A241=0,0,"nakon 2018")</f>
        <v>0</v>
      </c>
      <c r="P241" s="123">
        <f>IF(C241=0,0,+VLOOKUP($A241,'по изворима и контима'!$A$12:R$499,COLUMN('по изворима и контима'!P:P),FALSE))</f>
        <v>0</v>
      </c>
    </row>
    <row r="242" spans="1:16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22">
        <f>IF(A242=0,0,+spisak!#REF!)</f>
        <v>0</v>
      </c>
      <c r="F242" s="122">
        <f>+IF(A242=0,0,VLOOKUP(prenos!G242,spisak!C$11:O$498,12,FALSE))</f>
        <v>0</v>
      </c>
      <c r="G242">
        <f>IF(A242=0,0,+VLOOKUP($A242,'по изворима и контима'!$A$12:D$499,4,FALSE))</f>
        <v>0</v>
      </c>
      <c r="H242">
        <f>IF(A242=0,0,+VLOOKUP($A242,'по изворима и контима'!$A$12:G$499,5,FALSE))</f>
        <v>0</v>
      </c>
      <c r="I242">
        <f>IF(A242=0,0,+VLOOKUP($A242,'по изворима и контима'!$A$12:H$499,6,FALSE))</f>
        <v>0</v>
      </c>
      <c r="J242">
        <f>IF(A242=0,0,+VLOOKUP($A242,'по изворима и контима'!$A$12:H$499,7,FALSE))</f>
        <v>0</v>
      </c>
      <c r="K242">
        <f>IF(A242=0,0,+VLOOKUP($A242,'по изворима и контима'!$A$12:I$499,8,FALSE))</f>
        <v>0</v>
      </c>
      <c r="L242">
        <f>IF(B242=0,0,+VLOOKUP($A242,'по изворима и контима'!$A$12:J$499,9,FALSE))</f>
        <v>0</v>
      </c>
      <c r="M242">
        <f>IF($A242=0,0,+VLOOKUP($G242,spisak!$C$11:$F$30,3,FALSE))</f>
        <v>0</v>
      </c>
      <c r="N242">
        <f>IF($A242=0,0,+VLOOKUP($G242,spisak!$C$11:$F$30,4,FALSE))</f>
        <v>0</v>
      </c>
      <c r="O242" s="141">
        <f t="shared" ref="O242" si="263">+IF(A242=0,0,"do 2014")</f>
        <v>0</v>
      </c>
      <c r="P242" s="123">
        <f>IF(A242=0,0,+VLOOKUP($A242,'по изворима и контима'!$A$12:L$499,COLUMN('по изворима и контима'!J:J),FALSE))</f>
        <v>0</v>
      </c>
    </row>
    <row r="243" spans="1:16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22">
        <f>IF(A243=0,0,+spisak!#REF!)</f>
        <v>0</v>
      </c>
      <c r="F243" s="122">
        <f>+IF(A243=0,0,VLOOKUP(prenos!G243,spisak!C$11:O$498,12,FALSE))</f>
        <v>0</v>
      </c>
      <c r="G243">
        <f>IF(A243=0,0,+VLOOKUP($A243,'по изворима и контима'!$A$12:D$499,4,FALSE))</f>
        <v>0</v>
      </c>
      <c r="H243">
        <f>IF(A243=0,0,+VLOOKUP($A243,'по изворима и контима'!$A$12:G$499,5,FALSE))</f>
        <v>0</v>
      </c>
      <c r="I243">
        <f>IF(A243=0,0,+VLOOKUP($A243,'по изворима и контима'!$A$12:H$499,6,FALSE))</f>
        <v>0</v>
      </c>
      <c r="J243">
        <f>IF(A243=0,0,+VLOOKUP($A243,'по изворима и контима'!$A$12:H$499,7,FALSE))</f>
        <v>0</v>
      </c>
      <c r="K243">
        <f>IF(A243=0,0,+VLOOKUP($A243,'по изворима и контима'!$A$12:I$499,8,FALSE))</f>
        <v>0</v>
      </c>
      <c r="L243">
        <f>IF(B243=0,0,+VLOOKUP($A243,'по изворима и контима'!$A$12:J$499,9,FALSE))</f>
        <v>0</v>
      </c>
      <c r="M243">
        <f>IF($A243=0,0,+VLOOKUP($G243,spisak!$C$11:$F$30,3,FALSE))</f>
        <v>0</v>
      </c>
      <c r="N243">
        <f>IF($A243=0,0,+VLOOKUP($G243,spisak!$C$11:$F$30,4,FALSE))</f>
        <v>0</v>
      </c>
      <c r="O243" s="141">
        <f t="shared" ref="O243" si="264">+IF(A243=0,0,"2015-plan")</f>
        <v>0</v>
      </c>
      <c r="P243" s="123">
        <f>IF(A243=0,0,+VLOOKUP($A243,'по изворима и контима'!$A$12:R$499,COLUMN('по изворима и контима'!K:K),FALSE))</f>
        <v>0</v>
      </c>
    </row>
    <row r="244" spans="1:16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22">
        <f>IF(A244=0,0,+spisak!#REF!)</f>
        <v>0</v>
      </c>
      <c r="F244" s="122">
        <f>+IF(A244=0,0,VLOOKUP(prenos!G244,spisak!C$11:O$498,12,FALSE))</f>
        <v>0</v>
      </c>
      <c r="G244">
        <f>IF(A244=0,0,+VLOOKUP($A244,'по изворима и контима'!$A$12:D$499,4,FALSE))</f>
        <v>0</v>
      </c>
      <c r="H244">
        <f>IF(A244=0,0,+VLOOKUP($A244,'по изворима и контима'!$A$12:G$499,5,FALSE))</f>
        <v>0</v>
      </c>
      <c r="I244">
        <f>IF(A244=0,0,+VLOOKUP($A244,'по изворима и контима'!$A$12:H$499,6,FALSE))</f>
        <v>0</v>
      </c>
      <c r="J244">
        <f>IF(A244=0,0,+VLOOKUP($A244,'по изворима и контима'!$A$12:H$499,7,FALSE))</f>
        <v>0</v>
      </c>
      <c r="K244">
        <f>IF(A244=0,0,+VLOOKUP($A244,'по изворима и контима'!$A$12:I$499,8,FALSE))</f>
        <v>0</v>
      </c>
      <c r="L244">
        <f>IF(B244=0,0,+VLOOKUP($A244,'по изворима и контима'!$A$12:J$499,9,FALSE))</f>
        <v>0</v>
      </c>
      <c r="M244">
        <f>IF($A244=0,0,+VLOOKUP($G244,spisak!$C$11:$F$30,3,FALSE))</f>
        <v>0</v>
      </c>
      <c r="N244">
        <f>IF($A244=0,0,+VLOOKUP($G244,spisak!$C$11:$F$30,4,FALSE))</f>
        <v>0</v>
      </c>
      <c r="O244" s="141">
        <f t="shared" ref="O244" si="265">+IF(A244=0,0,"2015-procena")</f>
        <v>0</v>
      </c>
      <c r="P244" s="123">
        <f>IF(A244=0,0,+VLOOKUP($A244,'по изворима и контима'!$A$12:R$499,COLUMN('по изворима и контима'!L:L),FALSE))</f>
        <v>0</v>
      </c>
    </row>
    <row r="245" spans="1:16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22">
        <f>IF(A245=0,0,+spisak!#REF!)</f>
        <v>0</v>
      </c>
      <c r="F245" s="122">
        <f>+IF(A245=0,0,VLOOKUP(prenos!G245,spisak!C$11:O$498,12,FALSE))</f>
        <v>0</v>
      </c>
      <c r="G245">
        <f>IF(A245=0,0,+VLOOKUP($A245,'по изворима и контима'!$A$12:D$499,4,FALSE))</f>
        <v>0</v>
      </c>
      <c r="H245">
        <f>IF(A245=0,0,+VLOOKUP($A245,'по изворима и контима'!$A$12:G$499,5,FALSE))</f>
        <v>0</v>
      </c>
      <c r="I245">
        <f>IF(A245=0,0,+VLOOKUP($A245,'по изворима и контима'!$A$12:H$499,6,FALSE))</f>
        <v>0</v>
      </c>
      <c r="J245">
        <f>IF(A245=0,0,+VLOOKUP($A245,'по изворима и контима'!$A$12:H$499,7,FALSE))</f>
        <v>0</v>
      </c>
      <c r="K245">
        <f>IF(A245=0,0,+VLOOKUP($A245,'по изворима и контима'!$A$12:I$499,8,FALSE))</f>
        <v>0</v>
      </c>
      <c r="L245">
        <f>IF(B245=0,0,+VLOOKUP($A245,'по изворима и контима'!$A$12:J$499,9,FALSE))</f>
        <v>0</v>
      </c>
      <c r="M245">
        <f>IF($A245=0,0,+VLOOKUP($G245,spisak!$C$11:$F$30,3,FALSE))</f>
        <v>0</v>
      </c>
      <c r="N245">
        <f>IF($A245=0,0,+VLOOKUP($G245,spisak!$C$11:$F$30,4,FALSE))</f>
        <v>0</v>
      </c>
      <c r="O245" s="141">
        <f t="shared" ref="O245" si="266">+IF(A245=0,0,"2016")</f>
        <v>0</v>
      </c>
      <c r="P245" s="123">
        <f>IF(A245=0,0,+VLOOKUP($A245,'по изворима и контима'!$A$12:R$499,COLUMN('по изворима и контима'!M:M),FALSE))</f>
        <v>0</v>
      </c>
    </row>
    <row r="246" spans="1:16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22">
        <f>IF(A246=0,0,+spisak!#REF!)</f>
        <v>0</v>
      </c>
      <c r="F246" s="122">
        <f>+IF(A246=0,0,VLOOKUP(prenos!G246,spisak!C$11:O$498,12,FALSE))</f>
        <v>0</v>
      </c>
      <c r="G246">
        <f>IF(A246=0,0,+VLOOKUP($A246,'по изворима и контима'!$A$12:D$499,4,FALSE))</f>
        <v>0</v>
      </c>
      <c r="H246">
        <f>IF(A246=0,0,+VLOOKUP($A246,'по изворима и контима'!$A$12:G$499,5,FALSE))</f>
        <v>0</v>
      </c>
      <c r="I246">
        <f>IF(A246=0,0,+VLOOKUP($A246,'по изворима и контима'!$A$12:H$499,6,FALSE))</f>
        <v>0</v>
      </c>
      <c r="J246">
        <f>IF(A246=0,0,+VLOOKUP($A246,'по изворима и контима'!$A$12:H$499,7,FALSE))</f>
        <v>0</v>
      </c>
      <c r="K246">
        <f>IF(A246=0,0,+VLOOKUP($A246,'по изворима и контима'!$A$12:I$499,8,FALSE))</f>
        <v>0</v>
      </c>
      <c r="L246">
        <f>IF(B246=0,0,+VLOOKUP($A246,'по изворима и контима'!$A$12:J$499,9,FALSE))</f>
        <v>0</v>
      </c>
      <c r="M246">
        <f>IF($A246=0,0,+VLOOKUP($G246,spisak!$C$11:$F$30,3,FALSE))</f>
        <v>0</v>
      </c>
      <c r="N246">
        <f>IF($A246=0,0,+VLOOKUP($G246,spisak!$C$11:$F$30,4,FALSE))</f>
        <v>0</v>
      </c>
      <c r="O246" s="141">
        <f t="shared" ref="O246" si="267">+IF(A246=0,0,"2017")</f>
        <v>0</v>
      </c>
      <c r="P246" s="123">
        <f>IF(C246=0,0,+VLOOKUP($A246,'по изворима и контима'!$A$12:R$499,COLUMN('по изворима и контима'!N:N),FALSE))</f>
        <v>0</v>
      </c>
    </row>
    <row r="247" spans="1:16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22">
        <f>IF(A247=0,0,+spisak!#REF!)</f>
        <v>0</v>
      </c>
      <c r="F247" s="122">
        <f>+IF(A247=0,0,VLOOKUP(prenos!G247,spisak!C$11:O$498,12,FALSE))</f>
        <v>0</v>
      </c>
      <c r="G247">
        <f>IF(A247=0,0,+VLOOKUP($A247,'по изворима и контима'!$A$12:D$499,4,FALSE))</f>
        <v>0</v>
      </c>
      <c r="H247">
        <f>IF(A247=0,0,+VLOOKUP($A247,'по изворима и контима'!$A$12:G$499,5,FALSE))</f>
        <v>0</v>
      </c>
      <c r="I247">
        <f>IF(A247=0,0,+VLOOKUP($A247,'по изворима и контима'!$A$12:H$499,6,FALSE))</f>
        <v>0</v>
      </c>
      <c r="J247">
        <f>IF(A247=0,0,+VLOOKUP($A247,'по изворима и контима'!$A$12:H$499,7,FALSE))</f>
        <v>0</v>
      </c>
      <c r="K247">
        <f>IF(A247=0,0,+VLOOKUP($A247,'по изворима и контима'!$A$12:I$499,8,FALSE))</f>
        <v>0</v>
      </c>
      <c r="L247">
        <f>IF(B247=0,0,+VLOOKUP($A247,'по изворима и контима'!$A$12:J$499,9,FALSE))</f>
        <v>0</v>
      </c>
      <c r="M247">
        <f>IF($A247=0,0,+VLOOKUP($G247,spisak!$C$11:$F$30,3,FALSE))</f>
        <v>0</v>
      </c>
      <c r="N247">
        <f>IF($A247=0,0,+VLOOKUP($G247,spisak!$C$11:$F$30,4,FALSE))</f>
        <v>0</v>
      </c>
      <c r="O247" s="141">
        <f t="shared" ref="O247" si="268">+IF(A247=0,0,"2018")</f>
        <v>0</v>
      </c>
      <c r="P247" s="123">
        <f>IF(C247=0,0,+VLOOKUP($A247,'по изворима и контима'!$A$12:R$499,COLUMN('по изворима и контима'!O:O),FALSE))</f>
        <v>0</v>
      </c>
    </row>
    <row r="248" spans="1:16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22">
        <f>IF(A248=0,0,+spisak!#REF!)</f>
        <v>0</v>
      </c>
      <c r="F248" s="122">
        <f>+IF(A248=0,0,VLOOKUP(prenos!G248,spisak!C$11:O$498,12,FALSE))</f>
        <v>0</v>
      </c>
      <c r="G248">
        <f>IF(A248=0,0,+VLOOKUP($A248,'по изворима и контима'!$A$12:D$499,4,FALSE))</f>
        <v>0</v>
      </c>
      <c r="H248">
        <f>IF(A248=0,0,+VLOOKUP($A248,'по изворима и контима'!$A$12:G$499,5,FALSE))</f>
        <v>0</v>
      </c>
      <c r="I248">
        <f>IF(A248=0,0,+VLOOKUP($A248,'по изворима и контима'!$A$12:H$499,6,FALSE))</f>
        <v>0</v>
      </c>
      <c r="J248">
        <f>IF(A248=0,0,+VLOOKUP($A248,'по изворима и контима'!$A$12:H$499,7,FALSE))</f>
        <v>0</v>
      </c>
      <c r="K248">
        <f>IF(A248=0,0,+VLOOKUP($A248,'по изворима и контима'!$A$12:I$499,8,FALSE))</f>
        <v>0</v>
      </c>
      <c r="L248">
        <f>IF(B248=0,0,+VLOOKUP($A248,'по изворима и контима'!$A$12:J$499,9,FALSE))</f>
        <v>0</v>
      </c>
      <c r="M248">
        <f>IF($A248=0,0,+VLOOKUP($G248,spisak!$C$11:$F$30,3,FALSE))</f>
        <v>0</v>
      </c>
      <c r="N248">
        <f>IF($A248=0,0,+VLOOKUP($G248,spisak!$C$11:$F$30,4,FALSE))</f>
        <v>0</v>
      </c>
      <c r="O248" s="141">
        <f t="shared" ref="O248" si="269">+IF(A248=0,0,"nakon 2018")</f>
        <v>0</v>
      </c>
      <c r="P248" s="123">
        <f>IF(C248=0,0,+VLOOKUP($A248,'по изворима и контима'!$A$12:R$499,COLUMN('по изворима и контима'!P:P),FALSE))</f>
        <v>0</v>
      </c>
    </row>
    <row r="249" spans="1:16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22">
        <f>IF(A249=0,0,+spisak!#REF!)</f>
        <v>0</v>
      </c>
      <c r="F249" s="122">
        <f>+IF(A249=0,0,VLOOKUP(prenos!G249,spisak!C$11:O$498,12,FALSE))</f>
        <v>0</v>
      </c>
      <c r="G249">
        <f>IF(A249=0,0,+VLOOKUP($A249,'по изворима и контима'!$A$12:D$499,4,FALSE))</f>
        <v>0</v>
      </c>
      <c r="H249">
        <f>IF(A249=0,0,+VLOOKUP($A249,'по изворима и контима'!$A$12:G$499,5,FALSE))</f>
        <v>0</v>
      </c>
      <c r="I249">
        <f>IF(A249=0,0,+VLOOKUP($A249,'по изворима и контима'!$A$12:H$499,6,FALSE))</f>
        <v>0</v>
      </c>
      <c r="J249">
        <f>IF(A249=0,0,+VLOOKUP($A249,'по изворима и контима'!$A$12:H$499,7,FALSE))</f>
        <v>0</v>
      </c>
      <c r="K249">
        <f>IF(A249=0,0,+VLOOKUP($A249,'по изворима и контима'!$A$12:I$499,8,FALSE))</f>
        <v>0</v>
      </c>
      <c r="L249">
        <f>IF(B249=0,0,+VLOOKUP($A249,'по изворима и контима'!$A$12:J$499,9,FALSE))</f>
        <v>0</v>
      </c>
      <c r="M249">
        <f>IF($A249=0,0,+VLOOKUP($G249,spisak!$C$11:$F$30,3,FALSE))</f>
        <v>0</v>
      </c>
      <c r="N249">
        <f>IF($A249=0,0,+VLOOKUP($G249,spisak!$C$11:$F$30,4,FALSE))</f>
        <v>0</v>
      </c>
      <c r="O249" s="141">
        <f t="shared" ref="O249" si="270">+IF(A249=0,0,"do 2014")</f>
        <v>0</v>
      </c>
      <c r="P249" s="123">
        <f>IF(A249=0,0,+VLOOKUP($A249,'по изворима и контима'!$A$12:L$499,COLUMN('по изворима и контима'!J:J),FALSE))</f>
        <v>0</v>
      </c>
    </row>
    <row r="250" spans="1:16">
      <c r="A250">
        <f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22">
        <f>IF(A250=0,0,+spisak!#REF!)</f>
        <v>0</v>
      </c>
      <c r="F250" s="122">
        <f>+IF(A250=0,0,VLOOKUP(prenos!G250,spisak!C$11:O$498,12,FALSE))</f>
        <v>0</v>
      </c>
      <c r="G250">
        <f>IF(A250=0,0,+VLOOKUP($A250,'по изворима и контима'!$A$12:D$499,4,FALSE))</f>
        <v>0</v>
      </c>
      <c r="H250">
        <f>IF(A250=0,0,+VLOOKUP($A250,'по изворима и контима'!$A$12:G$499,5,FALSE))</f>
        <v>0</v>
      </c>
      <c r="I250">
        <f>IF(A250=0,0,+VLOOKUP($A250,'по изворима и контима'!$A$12:H$499,6,FALSE))</f>
        <v>0</v>
      </c>
      <c r="J250">
        <f>IF(A250=0,0,+VLOOKUP($A250,'по изворима и контима'!$A$12:H$499,7,FALSE))</f>
        <v>0</v>
      </c>
      <c r="K250">
        <f>IF(A250=0,0,+VLOOKUP($A250,'по изворима и контима'!$A$12:I$499,8,FALSE))</f>
        <v>0</v>
      </c>
      <c r="L250">
        <f>IF(B250=0,0,+VLOOKUP($A250,'по изворима и контима'!$A$12:J$499,9,FALSE))</f>
        <v>0</v>
      </c>
      <c r="M250">
        <f>IF($A250=0,0,+VLOOKUP($G250,spisak!$C$11:$F$30,3,FALSE))</f>
        <v>0</v>
      </c>
      <c r="N250">
        <f>IF($A250=0,0,+VLOOKUP($G250,spisak!$C$11:$F$30,4,FALSE))</f>
        <v>0</v>
      </c>
      <c r="O250" s="141">
        <f t="shared" ref="O250" si="271">+IF(A250=0,0,"2015-plan")</f>
        <v>0</v>
      </c>
      <c r="P250" s="123">
        <f>IF(A250=0,0,+VLOOKUP($A250,'по изворима и контима'!$A$12:R$499,COLUMN('по изворима и контима'!K:K),FALSE))</f>
        <v>0</v>
      </c>
    </row>
    <row r="251" spans="1:16">
      <c r="A251">
        <f t="shared" ref="A251:A255" si="272">+A250</f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22">
        <f>IF(A251=0,0,+spisak!#REF!)</f>
        <v>0</v>
      </c>
      <c r="F251" s="122">
        <f>+IF(A251=0,0,VLOOKUP(prenos!G251,spisak!C$11:O$498,12,FALSE))</f>
        <v>0</v>
      </c>
      <c r="G251">
        <f>IF(A251=0,0,+VLOOKUP($A251,'по изворима и контима'!$A$12:D$499,4,FALSE))</f>
        <v>0</v>
      </c>
      <c r="H251">
        <f>IF(A251=0,0,+VLOOKUP($A251,'по изворима и контима'!$A$12:G$499,5,FALSE))</f>
        <v>0</v>
      </c>
      <c r="I251">
        <f>IF(A251=0,0,+VLOOKUP($A251,'по изворима и контима'!$A$12:H$499,6,FALSE))</f>
        <v>0</v>
      </c>
      <c r="J251">
        <f>IF(A251=0,0,+VLOOKUP($A251,'по изворима и контима'!$A$12:H$499,7,FALSE))</f>
        <v>0</v>
      </c>
      <c r="K251">
        <f>IF(A251=0,0,+VLOOKUP($A251,'по изворима и контима'!$A$12:I$499,8,FALSE))</f>
        <v>0</v>
      </c>
      <c r="L251">
        <f>IF(B251=0,0,+VLOOKUP($A251,'по изворима и контима'!$A$12:J$499,9,FALSE))</f>
        <v>0</v>
      </c>
      <c r="M251">
        <f>IF($A251=0,0,+VLOOKUP($G251,spisak!$C$11:$F$30,3,FALSE))</f>
        <v>0</v>
      </c>
      <c r="N251">
        <f>IF($A251=0,0,+VLOOKUP($G251,spisak!$C$11:$F$30,4,FALSE))</f>
        <v>0</v>
      </c>
      <c r="O251" s="141">
        <f t="shared" ref="O251" si="273">+IF(A251=0,0,"2015-procena")</f>
        <v>0</v>
      </c>
      <c r="P251" s="123">
        <f>IF(A251=0,0,+VLOOKUP($A251,'по изворима и контима'!$A$12:R$499,COLUMN('по изворима и контима'!L:L),FALSE))</f>
        <v>0</v>
      </c>
    </row>
    <row r="252" spans="1:16">
      <c r="A252">
        <f t="shared" si="272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22">
        <f>IF(A252=0,0,+spisak!#REF!)</f>
        <v>0</v>
      </c>
      <c r="F252" s="122">
        <f>+IF(A252=0,0,VLOOKUP(prenos!G252,spisak!C$11:O$498,12,FALSE))</f>
        <v>0</v>
      </c>
      <c r="G252">
        <f>IF(A252=0,0,+VLOOKUP($A252,'по изворима и контима'!$A$12:D$499,4,FALSE))</f>
        <v>0</v>
      </c>
      <c r="H252">
        <f>IF(A252=0,0,+VLOOKUP($A252,'по изворима и контима'!$A$12:G$499,5,FALSE))</f>
        <v>0</v>
      </c>
      <c r="I252">
        <f>IF(A252=0,0,+VLOOKUP($A252,'по изворима и контима'!$A$12:H$499,6,FALSE))</f>
        <v>0</v>
      </c>
      <c r="J252">
        <f>IF(A252=0,0,+VLOOKUP($A252,'по изворима и контима'!$A$12:H$499,7,FALSE))</f>
        <v>0</v>
      </c>
      <c r="K252">
        <f>IF(A252=0,0,+VLOOKUP($A252,'по изворима и контима'!$A$12:I$499,8,FALSE))</f>
        <v>0</v>
      </c>
      <c r="L252">
        <f>IF(B252=0,0,+VLOOKUP($A252,'по изворима и контима'!$A$12:J$499,9,FALSE))</f>
        <v>0</v>
      </c>
      <c r="M252">
        <f>IF($A252=0,0,+VLOOKUP($G252,spisak!$C$11:$F$30,3,FALSE))</f>
        <v>0</v>
      </c>
      <c r="N252">
        <f>IF($A252=0,0,+VLOOKUP($G252,spisak!$C$11:$F$30,4,FALSE))</f>
        <v>0</v>
      </c>
      <c r="O252" s="141">
        <f t="shared" ref="O252" si="274">+IF(A252=0,0,"2016")</f>
        <v>0</v>
      </c>
      <c r="P252" s="123">
        <f>IF(A252=0,0,+VLOOKUP($A252,'по изворима и контима'!$A$12:R$499,COLUMN('по изворима и контима'!M:M),FALSE))</f>
        <v>0</v>
      </c>
    </row>
    <row r="253" spans="1:16">
      <c r="A253">
        <f t="shared" si="272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22">
        <f>IF(A253=0,0,+spisak!#REF!)</f>
        <v>0</v>
      </c>
      <c r="F253" s="122">
        <f>+IF(A253=0,0,VLOOKUP(prenos!G253,spisak!C$11:O$498,12,FALSE))</f>
        <v>0</v>
      </c>
      <c r="G253">
        <f>IF(A253=0,0,+VLOOKUP($A253,'по изворима и контима'!$A$12:D$499,4,FALSE))</f>
        <v>0</v>
      </c>
      <c r="H253">
        <f>IF(A253=0,0,+VLOOKUP($A253,'по изворима и контима'!$A$12:G$499,5,FALSE))</f>
        <v>0</v>
      </c>
      <c r="I253">
        <f>IF(A253=0,0,+VLOOKUP($A253,'по изворима и контима'!$A$12:H$499,6,FALSE))</f>
        <v>0</v>
      </c>
      <c r="J253">
        <f>IF(A253=0,0,+VLOOKUP($A253,'по изворима и контима'!$A$12:H$499,7,FALSE))</f>
        <v>0</v>
      </c>
      <c r="K253">
        <f>IF(A253=0,0,+VLOOKUP($A253,'по изворима и контима'!$A$12:I$499,8,FALSE))</f>
        <v>0</v>
      </c>
      <c r="L253">
        <f>IF(B253=0,0,+VLOOKUP($A253,'по изворима и контима'!$A$12:J$499,9,FALSE))</f>
        <v>0</v>
      </c>
      <c r="M253">
        <f>IF($A253=0,0,+VLOOKUP($G253,spisak!$C$11:$F$30,3,FALSE))</f>
        <v>0</v>
      </c>
      <c r="N253">
        <f>IF($A253=0,0,+VLOOKUP($G253,spisak!$C$11:$F$30,4,FALSE))</f>
        <v>0</v>
      </c>
      <c r="O253" s="141">
        <f t="shared" ref="O253" si="275">+IF(A253=0,0,"2017")</f>
        <v>0</v>
      </c>
      <c r="P253" s="123">
        <f>IF(C253=0,0,+VLOOKUP($A253,'по изворима и контима'!$A$12:R$499,COLUMN('по изворима и контима'!N:N),FALSE))</f>
        <v>0</v>
      </c>
    </row>
    <row r="254" spans="1:16">
      <c r="A254">
        <f t="shared" si="272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22">
        <f>IF(A254=0,0,+spisak!#REF!)</f>
        <v>0</v>
      </c>
      <c r="F254" s="122">
        <f>+IF(A254=0,0,VLOOKUP(prenos!G254,spisak!C$11:O$498,12,FALSE))</f>
        <v>0</v>
      </c>
      <c r="G254">
        <f>IF(A254=0,0,+VLOOKUP($A254,'по изворима и контима'!$A$12:D$499,4,FALSE))</f>
        <v>0</v>
      </c>
      <c r="H254">
        <f>IF(A254=0,0,+VLOOKUP($A254,'по изворима и контима'!$A$12:G$499,5,FALSE))</f>
        <v>0</v>
      </c>
      <c r="I254">
        <f>IF(A254=0,0,+VLOOKUP($A254,'по изворима и контима'!$A$12:H$499,6,FALSE))</f>
        <v>0</v>
      </c>
      <c r="J254">
        <f>IF(A254=0,0,+VLOOKUP($A254,'по изворима и контима'!$A$12:H$499,7,FALSE))</f>
        <v>0</v>
      </c>
      <c r="K254">
        <f>IF(A254=0,0,+VLOOKUP($A254,'по изворима и контима'!$A$12:I$499,8,FALSE))</f>
        <v>0</v>
      </c>
      <c r="L254">
        <f>IF(B254=0,0,+VLOOKUP($A254,'по изворима и контима'!$A$12:J$499,9,FALSE))</f>
        <v>0</v>
      </c>
      <c r="M254">
        <f>IF($A254=0,0,+VLOOKUP($G254,spisak!$C$11:$F$30,3,FALSE))</f>
        <v>0</v>
      </c>
      <c r="N254">
        <f>IF($A254=0,0,+VLOOKUP($G254,spisak!$C$11:$F$30,4,FALSE))</f>
        <v>0</v>
      </c>
      <c r="O254" s="141">
        <f t="shared" ref="O254" si="276">+IF(A254=0,0,"2018")</f>
        <v>0</v>
      </c>
      <c r="P254" s="123">
        <f>IF(C254=0,0,+VLOOKUP($A254,'по изворима и контима'!$A$12:R$499,COLUMN('по изворима и контима'!O:O),FALSE))</f>
        <v>0</v>
      </c>
    </row>
    <row r="255" spans="1:16">
      <c r="A255">
        <f t="shared" si="272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22">
        <f>IF(A255=0,0,+spisak!#REF!)</f>
        <v>0</v>
      </c>
      <c r="F255" s="122">
        <f>+IF(A255=0,0,VLOOKUP(prenos!G255,spisak!C$11:O$498,12,FALSE))</f>
        <v>0</v>
      </c>
      <c r="G255">
        <f>IF(A255=0,0,+VLOOKUP($A255,'по изворима и контима'!$A$12:D$499,4,FALSE))</f>
        <v>0</v>
      </c>
      <c r="H255">
        <f>IF(A255=0,0,+VLOOKUP($A255,'по изворима и контима'!$A$12:G$499,5,FALSE))</f>
        <v>0</v>
      </c>
      <c r="I255">
        <f>IF(A255=0,0,+VLOOKUP($A255,'по изворима и контима'!$A$12:H$499,6,FALSE))</f>
        <v>0</v>
      </c>
      <c r="J255">
        <f>IF(A255=0,0,+VLOOKUP($A255,'по изворима и контима'!$A$12:H$499,7,FALSE))</f>
        <v>0</v>
      </c>
      <c r="K255">
        <f>IF(A255=0,0,+VLOOKUP($A255,'по изворима и контима'!$A$12:I$499,8,FALSE))</f>
        <v>0</v>
      </c>
      <c r="L255">
        <f>IF(B255=0,0,+VLOOKUP($A255,'по изворима и контима'!$A$12:J$499,9,FALSE))</f>
        <v>0</v>
      </c>
      <c r="M255">
        <f>IF($A255=0,0,+VLOOKUP($G255,spisak!$C$11:$F$30,3,FALSE))</f>
        <v>0</v>
      </c>
      <c r="N255">
        <f>IF($A255=0,0,+VLOOKUP($G255,spisak!$C$11:$F$30,4,FALSE))</f>
        <v>0</v>
      </c>
      <c r="O255" s="141">
        <f t="shared" ref="O255" si="277">+IF(A255=0,0,"nakon 2018")</f>
        <v>0</v>
      </c>
      <c r="P255" s="123">
        <f>IF(C255=0,0,+VLOOKUP($A255,'по изворима и контима'!$A$12:R$499,COLUMN('по изворима и контима'!P:P),FALSE))</f>
        <v>0</v>
      </c>
    </row>
    <row r="256" spans="1:16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22">
        <f>IF(A256=0,0,+spisak!#REF!)</f>
        <v>0</v>
      </c>
      <c r="F256" s="122">
        <f>+IF(A256=0,0,VLOOKUP(prenos!G256,spisak!C$11:O$498,12,FALSE))</f>
        <v>0</v>
      </c>
      <c r="G256">
        <f>IF(A256=0,0,+VLOOKUP($A256,'по изворима и контима'!$A$12:D$499,4,FALSE))</f>
        <v>0</v>
      </c>
      <c r="H256">
        <f>IF(A256=0,0,+VLOOKUP($A256,'по изворима и контима'!$A$12:G$499,5,FALSE))</f>
        <v>0</v>
      </c>
      <c r="I256">
        <f>IF(A256=0,0,+VLOOKUP($A256,'по изворима и контима'!$A$12:H$499,6,FALSE))</f>
        <v>0</v>
      </c>
      <c r="J256">
        <f>IF(A256=0,0,+VLOOKUP($A256,'по изворима и контима'!$A$12:H$499,7,FALSE))</f>
        <v>0</v>
      </c>
      <c r="K256">
        <f>IF(A256=0,0,+VLOOKUP($A256,'по изворима и контима'!$A$12:I$499,8,FALSE))</f>
        <v>0</v>
      </c>
      <c r="L256">
        <f>IF(B256=0,0,+VLOOKUP($A256,'по изворима и контима'!$A$12:J$499,9,FALSE))</f>
        <v>0</v>
      </c>
      <c r="M256">
        <f>IF($A256=0,0,+VLOOKUP($G256,spisak!$C$11:$F$30,3,FALSE))</f>
        <v>0</v>
      </c>
      <c r="N256">
        <f>IF($A256=0,0,+VLOOKUP($G256,spisak!$C$11:$F$30,4,FALSE))</f>
        <v>0</v>
      </c>
      <c r="O256" s="141">
        <f t="shared" ref="O256" si="278">+IF(A256=0,0,"do 2014")</f>
        <v>0</v>
      </c>
      <c r="P256" s="123">
        <f>IF(A256=0,0,+VLOOKUP($A256,'по изворима и контима'!$A$12:L$499,COLUMN('по изворима и контима'!J:J),FALSE))</f>
        <v>0</v>
      </c>
    </row>
    <row r="257" spans="1:16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22">
        <f>IF(A257=0,0,+spisak!#REF!)</f>
        <v>0</v>
      </c>
      <c r="F257" s="122">
        <f>+IF(A257=0,0,VLOOKUP(prenos!G257,spisak!C$11:O$498,12,FALSE))</f>
        <v>0</v>
      </c>
      <c r="G257">
        <f>IF(A257=0,0,+VLOOKUP($A257,'по изворима и контима'!$A$12:D$499,4,FALSE))</f>
        <v>0</v>
      </c>
      <c r="H257">
        <f>IF(A257=0,0,+VLOOKUP($A257,'по изворима и контима'!$A$12:G$499,5,FALSE))</f>
        <v>0</v>
      </c>
      <c r="I257">
        <f>IF(A257=0,0,+VLOOKUP($A257,'по изворима и контима'!$A$12:H$499,6,FALSE))</f>
        <v>0</v>
      </c>
      <c r="J257">
        <f>IF(A257=0,0,+VLOOKUP($A257,'по изворима и контима'!$A$12:H$499,7,FALSE))</f>
        <v>0</v>
      </c>
      <c r="K257">
        <f>IF(A257=0,0,+VLOOKUP($A257,'по изворима и контима'!$A$12:I$499,8,FALSE))</f>
        <v>0</v>
      </c>
      <c r="L257">
        <f>IF(B257=0,0,+VLOOKUP($A257,'по изворима и контима'!$A$12:J$499,9,FALSE))</f>
        <v>0</v>
      </c>
      <c r="M257">
        <f>IF($A257=0,0,+VLOOKUP($G257,spisak!$C$11:$F$30,3,FALSE))</f>
        <v>0</v>
      </c>
      <c r="N257">
        <f>IF($A257=0,0,+VLOOKUP($G257,spisak!$C$11:$F$30,4,FALSE))</f>
        <v>0</v>
      </c>
      <c r="O257" s="141">
        <f t="shared" ref="O257" si="280">+IF(A257=0,0,"2015-plan")</f>
        <v>0</v>
      </c>
      <c r="P257" s="123">
        <f>IF(A257=0,0,+VLOOKUP($A257,'по изворима и контима'!$A$12:R$499,COLUMN('по изворима и контима'!K:K),FALSE))</f>
        <v>0</v>
      </c>
    </row>
    <row r="258" spans="1:16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22">
        <f>IF(A258=0,0,+spisak!#REF!)</f>
        <v>0</v>
      </c>
      <c r="F258" s="122">
        <f>+IF(A258=0,0,VLOOKUP(prenos!G258,spisak!C$11:O$498,12,FALSE))</f>
        <v>0</v>
      </c>
      <c r="G258">
        <f>IF(A258=0,0,+VLOOKUP($A258,'по изворима и контима'!$A$12:D$499,4,FALSE))</f>
        <v>0</v>
      </c>
      <c r="H258">
        <f>IF(A258=0,0,+VLOOKUP($A258,'по изворима и контима'!$A$12:G$499,5,FALSE))</f>
        <v>0</v>
      </c>
      <c r="I258">
        <f>IF(A258=0,0,+VLOOKUP($A258,'по изворима и контима'!$A$12:H$499,6,FALSE))</f>
        <v>0</v>
      </c>
      <c r="J258">
        <f>IF(A258=0,0,+VLOOKUP($A258,'по изворима и контима'!$A$12:H$499,7,FALSE))</f>
        <v>0</v>
      </c>
      <c r="K258">
        <f>IF(A258=0,0,+VLOOKUP($A258,'по изворима и контима'!$A$12:I$499,8,FALSE))</f>
        <v>0</v>
      </c>
      <c r="L258">
        <f>IF(B258=0,0,+VLOOKUP($A258,'по изворима и контима'!$A$12:J$499,9,FALSE))</f>
        <v>0</v>
      </c>
      <c r="M258">
        <f>IF($A258=0,0,+VLOOKUP($G258,spisak!$C$11:$F$30,3,FALSE))</f>
        <v>0</v>
      </c>
      <c r="N258">
        <f>IF($A258=0,0,+VLOOKUP($G258,spisak!$C$11:$F$30,4,FALSE))</f>
        <v>0</v>
      </c>
      <c r="O258" s="141">
        <f t="shared" ref="O258" si="281">+IF(A258=0,0,"2015-procena")</f>
        <v>0</v>
      </c>
      <c r="P258" s="123">
        <f>IF(A258=0,0,+VLOOKUP($A258,'по изворима и контима'!$A$12:R$499,COLUMN('по изворима и контима'!L:L),FALSE))</f>
        <v>0</v>
      </c>
    </row>
    <row r="259" spans="1:16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22">
        <f>IF(A259=0,0,+spisak!#REF!)</f>
        <v>0</v>
      </c>
      <c r="F259" s="122">
        <f>+IF(A259=0,0,VLOOKUP(prenos!G259,spisak!C$11:O$498,12,FALSE))</f>
        <v>0</v>
      </c>
      <c r="G259">
        <f>IF(A259=0,0,+VLOOKUP($A259,'по изворима и контима'!$A$12:D$499,4,FALSE))</f>
        <v>0</v>
      </c>
      <c r="H259">
        <f>IF(A259=0,0,+VLOOKUP($A259,'по изворима и контима'!$A$12:G$499,5,FALSE))</f>
        <v>0</v>
      </c>
      <c r="I259">
        <f>IF(A259=0,0,+VLOOKUP($A259,'по изворима и контима'!$A$12:H$499,6,FALSE))</f>
        <v>0</v>
      </c>
      <c r="J259">
        <f>IF(A259=0,0,+VLOOKUP($A259,'по изворима и контима'!$A$12:H$499,7,FALSE))</f>
        <v>0</v>
      </c>
      <c r="K259">
        <f>IF(A259=0,0,+VLOOKUP($A259,'по изворима и контима'!$A$12:I$499,8,FALSE))</f>
        <v>0</v>
      </c>
      <c r="L259">
        <f>IF(B259=0,0,+VLOOKUP($A259,'по изворима и контима'!$A$12:J$499,9,FALSE))</f>
        <v>0</v>
      </c>
      <c r="M259">
        <f>IF($A259=0,0,+VLOOKUP($G259,spisak!$C$11:$F$30,3,FALSE))</f>
        <v>0</v>
      </c>
      <c r="N259">
        <f>IF($A259=0,0,+VLOOKUP($G259,spisak!$C$11:$F$30,4,FALSE))</f>
        <v>0</v>
      </c>
      <c r="O259" s="141">
        <f t="shared" ref="O259" si="282">+IF(A259=0,0,"2016")</f>
        <v>0</v>
      </c>
      <c r="P259" s="123">
        <f>IF(A259=0,0,+VLOOKUP($A259,'по изворима и контима'!$A$12:R$499,COLUMN('по изворима и контима'!M:M),FALSE))</f>
        <v>0</v>
      </c>
    </row>
    <row r="260" spans="1:16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22">
        <f>IF(A260=0,0,+spisak!#REF!)</f>
        <v>0</v>
      </c>
      <c r="F260" s="122">
        <f>+IF(A260=0,0,VLOOKUP(prenos!G260,spisak!C$11:O$498,12,FALSE))</f>
        <v>0</v>
      </c>
      <c r="G260">
        <f>IF(A260=0,0,+VLOOKUP($A260,'по изворима и контима'!$A$12:D$499,4,FALSE))</f>
        <v>0</v>
      </c>
      <c r="H260">
        <f>IF(A260=0,0,+VLOOKUP($A260,'по изворима и контима'!$A$12:G$499,5,FALSE))</f>
        <v>0</v>
      </c>
      <c r="I260">
        <f>IF(A260=0,0,+VLOOKUP($A260,'по изворима и контима'!$A$12:H$499,6,FALSE))</f>
        <v>0</v>
      </c>
      <c r="J260">
        <f>IF(A260=0,0,+VLOOKUP($A260,'по изворима и контима'!$A$12:H$499,7,FALSE))</f>
        <v>0</v>
      </c>
      <c r="K260">
        <f>IF(A260=0,0,+VLOOKUP($A260,'по изворима и контима'!$A$12:I$499,8,FALSE))</f>
        <v>0</v>
      </c>
      <c r="L260">
        <f>IF(B260=0,0,+VLOOKUP($A260,'по изворима и контима'!$A$12:J$499,9,FALSE))</f>
        <v>0</v>
      </c>
      <c r="M260">
        <f>IF($A260=0,0,+VLOOKUP($G260,spisak!$C$11:$F$30,3,FALSE))</f>
        <v>0</v>
      </c>
      <c r="N260">
        <f>IF($A260=0,0,+VLOOKUP($G260,spisak!$C$11:$F$30,4,FALSE))</f>
        <v>0</v>
      </c>
      <c r="O260" s="141">
        <f t="shared" ref="O260" si="283">+IF(A260=0,0,"2017")</f>
        <v>0</v>
      </c>
      <c r="P260" s="123">
        <f>IF(C260=0,0,+VLOOKUP($A260,'по изворима и контима'!$A$12:R$499,COLUMN('по изворима и контима'!N:N),FALSE))</f>
        <v>0</v>
      </c>
    </row>
    <row r="261" spans="1:16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22">
        <f>IF(A261=0,0,+spisak!#REF!)</f>
        <v>0</v>
      </c>
      <c r="F261" s="122">
        <f>+IF(A261=0,0,VLOOKUP(prenos!G261,spisak!C$11:O$498,12,FALSE))</f>
        <v>0</v>
      </c>
      <c r="G261">
        <f>IF(A261=0,0,+VLOOKUP($A261,'по изворима и контима'!$A$12:D$499,4,FALSE))</f>
        <v>0</v>
      </c>
      <c r="H261">
        <f>IF(A261=0,0,+VLOOKUP($A261,'по изворима и контима'!$A$12:G$499,5,FALSE))</f>
        <v>0</v>
      </c>
      <c r="I261">
        <f>IF(A261=0,0,+VLOOKUP($A261,'по изворима и контима'!$A$12:H$499,6,FALSE))</f>
        <v>0</v>
      </c>
      <c r="J261">
        <f>IF(A261=0,0,+VLOOKUP($A261,'по изворима и контима'!$A$12:H$499,7,FALSE))</f>
        <v>0</v>
      </c>
      <c r="K261">
        <f>IF(A261=0,0,+VLOOKUP($A261,'по изворима и контима'!$A$12:I$499,8,FALSE))</f>
        <v>0</v>
      </c>
      <c r="L261">
        <f>IF(B261=0,0,+VLOOKUP($A261,'по изворима и контима'!$A$12:J$499,9,FALSE))</f>
        <v>0</v>
      </c>
      <c r="M261">
        <f>IF($A261=0,0,+VLOOKUP($G261,spisak!$C$11:$F$30,3,FALSE))</f>
        <v>0</v>
      </c>
      <c r="N261">
        <f>IF($A261=0,0,+VLOOKUP($G261,spisak!$C$11:$F$30,4,FALSE))</f>
        <v>0</v>
      </c>
      <c r="O261" s="141">
        <f t="shared" ref="O261" si="284">+IF(A261=0,0,"2018")</f>
        <v>0</v>
      </c>
      <c r="P261" s="123">
        <f>IF(C261=0,0,+VLOOKUP($A261,'по изворима и контима'!$A$12:R$499,COLUMN('по изворима и контима'!O:O),FALSE))</f>
        <v>0</v>
      </c>
    </row>
    <row r="262" spans="1:16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22">
        <f>IF(A262=0,0,+spisak!#REF!)</f>
        <v>0</v>
      </c>
      <c r="F262" s="122">
        <f>+IF(A262=0,0,VLOOKUP(prenos!G262,spisak!C$11:O$498,12,FALSE))</f>
        <v>0</v>
      </c>
      <c r="G262">
        <f>IF(A262=0,0,+VLOOKUP($A262,'по изворима и контима'!$A$12:D$499,4,FALSE))</f>
        <v>0</v>
      </c>
      <c r="H262">
        <f>IF(A262=0,0,+VLOOKUP($A262,'по изворима и контима'!$A$12:G$499,5,FALSE))</f>
        <v>0</v>
      </c>
      <c r="I262">
        <f>IF(A262=0,0,+VLOOKUP($A262,'по изворима и контима'!$A$12:H$499,6,FALSE))</f>
        <v>0</v>
      </c>
      <c r="J262">
        <f>IF(A262=0,0,+VLOOKUP($A262,'по изворима и контима'!$A$12:H$499,7,FALSE))</f>
        <v>0</v>
      </c>
      <c r="K262">
        <f>IF(A262=0,0,+VLOOKUP($A262,'по изворима и контима'!$A$12:I$499,8,FALSE))</f>
        <v>0</v>
      </c>
      <c r="L262">
        <f>IF(B262=0,0,+VLOOKUP($A262,'по изворима и контима'!$A$12:J$499,9,FALSE))</f>
        <v>0</v>
      </c>
      <c r="M262">
        <f>IF($A262=0,0,+VLOOKUP($G262,spisak!$C$11:$F$30,3,FALSE))</f>
        <v>0</v>
      </c>
      <c r="N262">
        <f>IF($A262=0,0,+VLOOKUP($G262,spisak!$C$11:$F$30,4,FALSE))</f>
        <v>0</v>
      </c>
      <c r="O262" s="141">
        <f t="shared" ref="O262" si="285">+IF(A262=0,0,"nakon 2018")</f>
        <v>0</v>
      </c>
      <c r="P262" s="123">
        <f>IF(C262=0,0,+VLOOKUP($A262,'по изворима и контима'!$A$12:R$499,COLUMN('по изворима и контима'!P:P),FALSE))</f>
        <v>0</v>
      </c>
    </row>
    <row r="263" spans="1:16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22">
        <f>IF(A263=0,0,+spisak!#REF!)</f>
        <v>0</v>
      </c>
      <c r="F263" s="122">
        <f>+IF(A263=0,0,VLOOKUP(prenos!G263,spisak!C$11:O$498,12,FALSE))</f>
        <v>0</v>
      </c>
      <c r="G263">
        <f>IF(A263=0,0,+VLOOKUP($A263,'по изворима и контима'!$A$12:D$499,4,FALSE))</f>
        <v>0</v>
      </c>
      <c r="H263">
        <f>IF(A263=0,0,+VLOOKUP($A263,'по изворима и контима'!$A$12:G$499,5,FALSE))</f>
        <v>0</v>
      </c>
      <c r="I263">
        <f>IF(A263=0,0,+VLOOKUP($A263,'по изворима и контима'!$A$12:H$499,6,FALSE))</f>
        <v>0</v>
      </c>
      <c r="J263">
        <f>IF(A263=0,0,+VLOOKUP($A263,'по изворима и контима'!$A$12:H$499,7,FALSE))</f>
        <v>0</v>
      </c>
      <c r="K263">
        <f>IF(A263=0,0,+VLOOKUP($A263,'по изворима и контима'!$A$12:I$499,8,FALSE))</f>
        <v>0</v>
      </c>
      <c r="L263">
        <f>IF(B263=0,0,+VLOOKUP($A263,'по изворима и контима'!$A$12:J$499,9,FALSE))</f>
        <v>0</v>
      </c>
      <c r="M263">
        <f>IF($A263=0,0,+VLOOKUP($G263,spisak!$C$11:$F$30,3,FALSE))</f>
        <v>0</v>
      </c>
      <c r="N263">
        <f>IF($A263=0,0,+VLOOKUP($G263,spisak!$C$11:$F$30,4,FALSE))</f>
        <v>0</v>
      </c>
      <c r="O263" s="141">
        <f t="shared" ref="O263" si="286">+IF(A263=0,0,"do 2014")</f>
        <v>0</v>
      </c>
      <c r="P263" s="123">
        <f>IF(A263=0,0,+VLOOKUP($A263,'по изворима и контима'!$A$12:L$499,COLUMN('по изворима и контима'!J:J),FALSE))</f>
        <v>0</v>
      </c>
    </row>
    <row r="264" spans="1:16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22">
        <f>IF(A264=0,0,+spisak!#REF!)</f>
        <v>0</v>
      </c>
      <c r="F264" s="122">
        <f>+IF(A264=0,0,VLOOKUP(prenos!G264,spisak!C$11:O$498,12,FALSE))</f>
        <v>0</v>
      </c>
      <c r="G264">
        <f>IF(A264=0,0,+VLOOKUP($A264,'по изворима и контима'!$A$12:D$499,4,FALSE))</f>
        <v>0</v>
      </c>
      <c r="H264">
        <f>IF(A264=0,0,+VLOOKUP($A264,'по изворима и контима'!$A$12:G$499,5,FALSE))</f>
        <v>0</v>
      </c>
      <c r="I264">
        <f>IF(A264=0,0,+VLOOKUP($A264,'по изворима и контима'!$A$12:H$499,6,FALSE))</f>
        <v>0</v>
      </c>
      <c r="J264">
        <f>IF(A264=0,0,+VLOOKUP($A264,'по изворима и контима'!$A$12:H$499,7,FALSE))</f>
        <v>0</v>
      </c>
      <c r="K264">
        <f>IF(A264=0,0,+VLOOKUP($A264,'по изворима и контима'!$A$12:I$499,8,FALSE))</f>
        <v>0</v>
      </c>
      <c r="L264">
        <f>IF(B264=0,0,+VLOOKUP($A264,'по изворима и контима'!$A$12:J$499,9,FALSE))</f>
        <v>0</v>
      </c>
      <c r="M264">
        <f>IF($A264=0,0,+VLOOKUP($G264,spisak!$C$11:$F$30,3,FALSE))</f>
        <v>0</v>
      </c>
      <c r="N264">
        <f>IF($A264=0,0,+VLOOKUP($G264,spisak!$C$11:$F$30,4,FALSE))</f>
        <v>0</v>
      </c>
      <c r="O264" s="141">
        <f t="shared" ref="O264" si="288">+IF(A264=0,0,"2015-plan")</f>
        <v>0</v>
      </c>
      <c r="P264" s="123">
        <f>IF(A264=0,0,+VLOOKUP($A264,'по изворима и контима'!$A$12:R$499,COLUMN('по изворима и контима'!K:K),FALSE))</f>
        <v>0</v>
      </c>
    </row>
    <row r="265" spans="1:16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22">
        <f>IF(A265=0,0,+spisak!#REF!)</f>
        <v>0</v>
      </c>
      <c r="F265" s="122">
        <f>+IF(A265=0,0,VLOOKUP(prenos!G265,spisak!C$11:O$498,12,FALSE))</f>
        <v>0</v>
      </c>
      <c r="G265">
        <f>IF(A265=0,0,+VLOOKUP($A265,'по изворима и контима'!$A$12:D$499,4,FALSE))</f>
        <v>0</v>
      </c>
      <c r="H265">
        <f>IF(A265=0,0,+VLOOKUP($A265,'по изворима и контима'!$A$12:G$499,5,FALSE))</f>
        <v>0</v>
      </c>
      <c r="I265">
        <f>IF(A265=0,0,+VLOOKUP($A265,'по изворима и контима'!$A$12:H$499,6,FALSE))</f>
        <v>0</v>
      </c>
      <c r="J265">
        <f>IF(A265=0,0,+VLOOKUP($A265,'по изворима и контима'!$A$12:H$499,7,FALSE))</f>
        <v>0</v>
      </c>
      <c r="K265">
        <f>IF(A265=0,0,+VLOOKUP($A265,'по изворима и контима'!$A$12:I$499,8,FALSE))</f>
        <v>0</v>
      </c>
      <c r="L265">
        <f>IF(B265=0,0,+VLOOKUP($A265,'по изворима и контима'!$A$12:J$499,9,FALSE))</f>
        <v>0</v>
      </c>
      <c r="M265">
        <f>IF($A265=0,0,+VLOOKUP($G265,spisak!$C$11:$F$30,3,FALSE))</f>
        <v>0</v>
      </c>
      <c r="N265">
        <f>IF($A265=0,0,+VLOOKUP($G265,spisak!$C$11:$F$30,4,FALSE))</f>
        <v>0</v>
      </c>
      <c r="O265" s="141">
        <f t="shared" ref="O265" si="290">+IF(A265=0,0,"2015-procena")</f>
        <v>0</v>
      </c>
      <c r="P265" s="123">
        <f>IF(A265=0,0,+VLOOKUP($A265,'по изворима и контима'!$A$12:R$499,COLUMN('по изворима и контима'!L:L),FALSE))</f>
        <v>0</v>
      </c>
    </row>
    <row r="266" spans="1:16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22">
        <f>IF(A266=0,0,+spisak!#REF!)</f>
        <v>0</v>
      </c>
      <c r="F266" s="122">
        <f>+IF(A266=0,0,VLOOKUP(prenos!G266,spisak!C$11:O$498,12,FALSE))</f>
        <v>0</v>
      </c>
      <c r="G266">
        <f>IF(A266=0,0,+VLOOKUP($A266,'по изворима и контима'!$A$12:D$499,4,FALSE))</f>
        <v>0</v>
      </c>
      <c r="H266">
        <f>IF(A266=0,0,+VLOOKUP($A266,'по изворима и контима'!$A$12:G$499,5,FALSE))</f>
        <v>0</v>
      </c>
      <c r="I266">
        <f>IF(A266=0,0,+VLOOKUP($A266,'по изворима и контима'!$A$12:H$499,6,FALSE))</f>
        <v>0</v>
      </c>
      <c r="J266">
        <f>IF(A266=0,0,+VLOOKUP($A266,'по изворима и контима'!$A$12:H$499,7,FALSE))</f>
        <v>0</v>
      </c>
      <c r="K266">
        <f>IF(A266=0,0,+VLOOKUP($A266,'по изворима и контима'!$A$12:I$499,8,FALSE))</f>
        <v>0</v>
      </c>
      <c r="L266">
        <f>IF(B266=0,0,+VLOOKUP($A266,'по изворима и контима'!$A$12:J$499,9,FALSE))</f>
        <v>0</v>
      </c>
      <c r="M266">
        <f>IF($A266=0,0,+VLOOKUP($G266,spisak!$C$11:$F$30,3,FALSE))</f>
        <v>0</v>
      </c>
      <c r="N266">
        <f>IF($A266=0,0,+VLOOKUP($G266,spisak!$C$11:$F$30,4,FALSE))</f>
        <v>0</v>
      </c>
      <c r="O266" s="141">
        <f t="shared" ref="O266" si="291">+IF(A266=0,0,"2016")</f>
        <v>0</v>
      </c>
      <c r="P266" s="123">
        <f>IF(A266=0,0,+VLOOKUP($A266,'по изворима и контима'!$A$12:R$499,COLUMN('по изворима и контима'!M:M),FALSE))</f>
        <v>0</v>
      </c>
    </row>
    <row r="267" spans="1:16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22">
        <f>IF(A267=0,0,+spisak!#REF!)</f>
        <v>0</v>
      </c>
      <c r="F267" s="122">
        <f>+IF(A267=0,0,VLOOKUP(prenos!G267,spisak!C$11:O$498,12,FALSE))</f>
        <v>0</v>
      </c>
      <c r="G267">
        <f>IF(A267=0,0,+VLOOKUP($A267,'по изворима и контима'!$A$12:D$499,4,FALSE))</f>
        <v>0</v>
      </c>
      <c r="H267">
        <f>IF(A267=0,0,+VLOOKUP($A267,'по изворима и контима'!$A$12:G$499,5,FALSE))</f>
        <v>0</v>
      </c>
      <c r="I267">
        <f>IF(A267=0,0,+VLOOKUP($A267,'по изворима и контима'!$A$12:H$499,6,FALSE))</f>
        <v>0</v>
      </c>
      <c r="J267">
        <f>IF(A267=0,0,+VLOOKUP($A267,'по изворима и контима'!$A$12:H$499,7,FALSE))</f>
        <v>0</v>
      </c>
      <c r="K267">
        <f>IF(A267=0,0,+VLOOKUP($A267,'по изворима и контима'!$A$12:I$499,8,FALSE))</f>
        <v>0</v>
      </c>
      <c r="L267">
        <f>IF(B267=0,0,+VLOOKUP($A267,'по изворима и контима'!$A$12:J$499,9,FALSE))</f>
        <v>0</v>
      </c>
      <c r="M267">
        <f>IF($A267=0,0,+VLOOKUP($G267,spisak!$C$11:$F$30,3,FALSE))</f>
        <v>0</v>
      </c>
      <c r="N267">
        <f>IF($A267=0,0,+VLOOKUP($G267,spisak!$C$11:$F$30,4,FALSE))</f>
        <v>0</v>
      </c>
      <c r="O267" s="141">
        <f t="shared" ref="O267" si="292">+IF(A267=0,0,"2017")</f>
        <v>0</v>
      </c>
      <c r="P267" s="123">
        <f>IF(C267=0,0,+VLOOKUP($A267,'по изворима и контима'!$A$12:R$499,COLUMN('по изворима и контима'!N:N),FALSE))</f>
        <v>0</v>
      </c>
    </row>
    <row r="268" spans="1:16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22">
        <f>IF(A268=0,0,+spisak!#REF!)</f>
        <v>0</v>
      </c>
      <c r="F268" s="122">
        <f>+IF(A268=0,0,VLOOKUP(prenos!G268,spisak!C$11:O$498,12,FALSE))</f>
        <v>0</v>
      </c>
      <c r="G268">
        <f>IF(A268=0,0,+VLOOKUP($A268,'по изворима и контима'!$A$12:D$499,4,FALSE))</f>
        <v>0</v>
      </c>
      <c r="H268">
        <f>IF(A268=0,0,+VLOOKUP($A268,'по изворима и контима'!$A$12:G$499,5,FALSE))</f>
        <v>0</v>
      </c>
      <c r="I268">
        <f>IF(A268=0,0,+VLOOKUP($A268,'по изворима и контима'!$A$12:H$499,6,FALSE))</f>
        <v>0</v>
      </c>
      <c r="J268">
        <f>IF(A268=0,0,+VLOOKUP($A268,'по изворима и контима'!$A$12:H$499,7,FALSE))</f>
        <v>0</v>
      </c>
      <c r="K268">
        <f>IF(A268=0,0,+VLOOKUP($A268,'по изворима и контима'!$A$12:I$499,8,FALSE))</f>
        <v>0</v>
      </c>
      <c r="L268">
        <f>IF(B268=0,0,+VLOOKUP($A268,'по изворима и контима'!$A$12:J$499,9,FALSE))</f>
        <v>0</v>
      </c>
      <c r="M268">
        <f>IF($A268=0,0,+VLOOKUP($G268,spisak!$C$11:$F$30,3,FALSE))</f>
        <v>0</v>
      </c>
      <c r="N268">
        <f>IF($A268=0,0,+VLOOKUP($G268,spisak!$C$11:$F$30,4,FALSE))</f>
        <v>0</v>
      </c>
      <c r="O268" s="141">
        <f t="shared" ref="O268" si="293">+IF(A268=0,0,"2018")</f>
        <v>0</v>
      </c>
      <c r="P268" s="123">
        <f>IF(C268=0,0,+VLOOKUP($A268,'по изворима и контима'!$A$12:R$499,COLUMN('по изворима и контима'!O:O),FALSE))</f>
        <v>0</v>
      </c>
    </row>
    <row r="269" spans="1:16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22">
        <f>IF(A269=0,0,+spisak!#REF!)</f>
        <v>0</v>
      </c>
      <c r="F269" s="122">
        <f>+IF(A269=0,0,VLOOKUP(prenos!G269,spisak!C$11:O$498,12,FALSE))</f>
        <v>0</v>
      </c>
      <c r="G269">
        <f>IF(A269=0,0,+VLOOKUP($A269,'по изворима и контима'!$A$12:D$499,4,FALSE))</f>
        <v>0</v>
      </c>
      <c r="H269">
        <f>IF(A269=0,0,+VLOOKUP($A269,'по изворима и контима'!$A$12:G$499,5,FALSE))</f>
        <v>0</v>
      </c>
      <c r="I269">
        <f>IF(A269=0,0,+VLOOKUP($A269,'по изворима и контима'!$A$12:H$499,6,FALSE))</f>
        <v>0</v>
      </c>
      <c r="J269">
        <f>IF(A269=0,0,+VLOOKUP($A269,'по изворима и контима'!$A$12:H$499,7,FALSE))</f>
        <v>0</v>
      </c>
      <c r="K269">
        <f>IF(A269=0,0,+VLOOKUP($A269,'по изворима и контима'!$A$12:I$499,8,FALSE))</f>
        <v>0</v>
      </c>
      <c r="L269">
        <f>IF(B269=0,0,+VLOOKUP($A269,'по изворима и контима'!$A$12:J$499,9,FALSE))</f>
        <v>0</v>
      </c>
      <c r="M269">
        <f>IF($A269=0,0,+VLOOKUP($G269,spisak!$C$11:$F$30,3,FALSE))</f>
        <v>0</v>
      </c>
      <c r="N269">
        <f>IF($A269=0,0,+VLOOKUP($G269,spisak!$C$11:$F$30,4,FALSE))</f>
        <v>0</v>
      </c>
      <c r="O269" s="141">
        <f t="shared" ref="O269" si="294">+IF(A269=0,0,"nakon 2018")</f>
        <v>0</v>
      </c>
      <c r="P269" s="123">
        <f>IF(C269=0,0,+VLOOKUP($A269,'по изворима и контима'!$A$12:R$499,COLUMN('по изворима и контима'!P:P),FALSE))</f>
        <v>0</v>
      </c>
    </row>
    <row r="270" spans="1:16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22">
        <f>IF(A270=0,0,+spisak!#REF!)</f>
        <v>0</v>
      </c>
      <c r="F270" s="122">
        <f>+IF(A270=0,0,VLOOKUP(prenos!G270,spisak!C$11:O$498,12,FALSE))</f>
        <v>0</v>
      </c>
      <c r="G270">
        <f>IF(A270=0,0,+VLOOKUP($A270,'по изворима и контима'!$A$12:D$499,4,FALSE))</f>
        <v>0</v>
      </c>
      <c r="H270">
        <f>IF(A270=0,0,+VLOOKUP($A270,'по изворима и контима'!$A$12:G$499,5,FALSE))</f>
        <v>0</v>
      </c>
      <c r="I270">
        <f>IF(A270=0,0,+VLOOKUP($A270,'по изворима и контима'!$A$12:H$499,6,FALSE))</f>
        <v>0</v>
      </c>
      <c r="J270">
        <f>IF(A270=0,0,+VLOOKUP($A270,'по изворима и контима'!$A$12:H$499,7,FALSE))</f>
        <v>0</v>
      </c>
      <c r="K270">
        <f>IF(A270=0,0,+VLOOKUP($A270,'по изворима и контима'!$A$12:I$499,8,FALSE))</f>
        <v>0</v>
      </c>
      <c r="L270">
        <f>IF(B270=0,0,+VLOOKUP($A270,'по изворима и контима'!$A$12:J$499,9,FALSE))</f>
        <v>0</v>
      </c>
      <c r="M270">
        <f>IF($A270=0,0,+VLOOKUP($G270,spisak!$C$11:$F$30,3,FALSE))</f>
        <v>0</v>
      </c>
      <c r="N270">
        <f>IF($A270=0,0,+VLOOKUP($G270,spisak!$C$11:$F$30,4,FALSE))</f>
        <v>0</v>
      </c>
      <c r="O270" s="141">
        <f t="shared" ref="O270" si="295">+IF(A270=0,0,"do 2014")</f>
        <v>0</v>
      </c>
      <c r="P270" s="123">
        <f>IF(A270=0,0,+VLOOKUP($A270,'по изворима и контима'!$A$12:L$499,COLUMN('по изворима и контима'!J:J),FALSE))</f>
        <v>0</v>
      </c>
    </row>
    <row r="271" spans="1:16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22">
        <f>IF(A271=0,0,+spisak!#REF!)</f>
        <v>0</v>
      </c>
      <c r="F271" s="122">
        <f>+IF(A271=0,0,VLOOKUP(prenos!G271,spisak!C$11:O$498,12,FALSE))</f>
        <v>0</v>
      </c>
      <c r="G271">
        <f>IF(A271=0,0,+VLOOKUP($A271,'по изворима и контима'!$A$12:D$499,4,FALSE))</f>
        <v>0</v>
      </c>
      <c r="H271">
        <f>IF(A271=0,0,+VLOOKUP($A271,'по изворима и контима'!$A$12:G$499,5,FALSE))</f>
        <v>0</v>
      </c>
      <c r="I271">
        <f>IF(A271=0,0,+VLOOKUP($A271,'по изворима и контима'!$A$12:H$499,6,FALSE))</f>
        <v>0</v>
      </c>
      <c r="J271">
        <f>IF(A271=0,0,+VLOOKUP($A271,'по изворима и контима'!$A$12:H$499,7,FALSE))</f>
        <v>0</v>
      </c>
      <c r="K271">
        <f>IF(A271=0,0,+VLOOKUP($A271,'по изворима и контима'!$A$12:I$499,8,FALSE))</f>
        <v>0</v>
      </c>
      <c r="L271">
        <f>IF(B271=0,0,+VLOOKUP($A271,'по изворима и контима'!$A$12:J$499,9,FALSE))</f>
        <v>0</v>
      </c>
      <c r="M271">
        <f>IF($A271=0,0,+VLOOKUP($G271,spisak!$C$11:$F$30,3,FALSE))</f>
        <v>0</v>
      </c>
      <c r="N271">
        <f>IF($A271=0,0,+VLOOKUP($G271,spisak!$C$11:$F$30,4,FALSE))</f>
        <v>0</v>
      </c>
      <c r="O271" s="141">
        <f t="shared" ref="O271" si="296">+IF(A271=0,0,"2015-plan")</f>
        <v>0</v>
      </c>
      <c r="P271" s="123">
        <f>IF(A271=0,0,+VLOOKUP($A271,'по изворима и контима'!$A$12:R$499,COLUMN('по изворима и контима'!K:K),FALSE))</f>
        <v>0</v>
      </c>
    </row>
    <row r="272" spans="1:16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22">
        <f>IF(A272=0,0,+spisak!#REF!)</f>
        <v>0</v>
      </c>
      <c r="F272" s="122">
        <f>+IF(A272=0,0,VLOOKUP(prenos!G272,spisak!C$11:O$498,12,FALSE))</f>
        <v>0</v>
      </c>
      <c r="G272">
        <f>IF(A272=0,0,+VLOOKUP($A272,'по изворима и контима'!$A$12:D$499,4,FALSE))</f>
        <v>0</v>
      </c>
      <c r="H272">
        <f>IF(A272=0,0,+VLOOKUP($A272,'по изворима и контима'!$A$12:G$499,5,FALSE))</f>
        <v>0</v>
      </c>
      <c r="I272">
        <f>IF(A272=0,0,+VLOOKUP($A272,'по изворима и контима'!$A$12:H$499,6,FALSE))</f>
        <v>0</v>
      </c>
      <c r="J272">
        <f>IF(A272=0,0,+VLOOKUP($A272,'по изворима и контима'!$A$12:H$499,7,FALSE))</f>
        <v>0</v>
      </c>
      <c r="K272">
        <f>IF(A272=0,0,+VLOOKUP($A272,'по изворима и контима'!$A$12:I$499,8,FALSE))</f>
        <v>0</v>
      </c>
      <c r="L272">
        <f>IF(B272=0,0,+VLOOKUP($A272,'по изворима и контима'!$A$12:J$499,9,FALSE))</f>
        <v>0</v>
      </c>
      <c r="M272">
        <f>IF($A272=0,0,+VLOOKUP($G272,spisak!$C$11:$F$30,3,FALSE))</f>
        <v>0</v>
      </c>
      <c r="N272">
        <f>IF($A272=0,0,+VLOOKUP($G272,spisak!$C$11:$F$30,4,FALSE))</f>
        <v>0</v>
      </c>
      <c r="O272" s="141">
        <f t="shared" ref="O272" si="297">+IF(A272=0,0,"2015-procena")</f>
        <v>0</v>
      </c>
      <c r="P272" s="123">
        <f>IF(A272=0,0,+VLOOKUP($A272,'по изворима и контима'!$A$12:R$499,COLUMN('по изворима и контима'!L:L),FALSE))</f>
        <v>0</v>
      </c>
    </row>
    <row r="273" spans="1:16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22">
        <f>IF(A273=0,0,+spisak!#REF!)</f>
        <v>0</v>
      </c>
      <c r="F273" s="122">
        <f>+IF(A273=0,0,VLOOKUP(prenos!G273,spisak!C$11:O$498,12,FALSE))</f>
        <v>0</v>
      </c>
      <c r="G273">
        <f>IF(A273=0,0,+VLOOKUP($A273,'по изворима и контима'!$A$12:D$499,4,FALSE))</f>
        <v>0</v>
      </c>
      <c r="H273">
        <f>IF(A273=0,0,+VLOOKUP($A273,'по изворима и контима'!$A$12:G$499,5,FALSE))</f>
        <v>0</v>
      </c>
      <c r="I273">
        <f>IF(A273=0,0,+VLOOKUP($A273,'по изворима и контима'!$A$12:H$499,6,FALSE))</f>
        <v>0</v>
      </c>
      <c r="J273">
        <f>IF(A273=0,0,+VLOOKUP($A273,'по изворима и контима'!$A$12:H$499,7,FALSE))</f>
        <v>0</v>
      </c>
      <c r="K273">
        <f>IF(A273=0,0,+VLOOKUP($A273,'по изворима и контима'!$A$12:I$499,8,FALSE))</f>
        <v>0</v>
      </c>
      <c r="L273">
        <f>IF(B273=0,0,+VLOOKUP($A273,'по изворима и контима'!$A$12:J$499,9,FALSE))</f>
        <v>0</v>
      </c>
      <c r="M273">
        <f>IF($A273=0,0,+VLOOKUP($G273,spisak!$C$11:$F$30,3,FALSE))</f>
        <v>0</v>
      </c>
      <c r="N273">
        <f>IF($A273=0,0,+VLOOKUP($G273,spisak!$C$11:$F$30,4,FALSE))</f>
        <v>0</v>
      </c>
      <c r="O273" s="141">
        <f t="shared" ref="O273" si="298">+IF(A273=0,0,"2016")</f>
        <v>0</v>
      </c>
      <c r="P273" s="123">
        <f>IF(A273=0,0,+VLOOKUP($A273,'по изворима и контима'!$A$12:R$499,COLUMN('по изворима и контима'!M:M),FALSE))</f>
        <v>0</v>
      </c>
    </row>
    <row r="274" spans="1:16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22">
        <f>IF(A274=0,0,+spisak!#REF!)</f>
        <v>0</v>
      </c>
      <c r="F274" s="122">
        <f>+IF(A274=0,0,VLOOKUP(prenos!G274,spisak!C$11:O$498,12,FALSE))</f>
        <v>0</v>
      </c>
      <c r="G274">
        <f>IF(A274=0,0,+VLOOKUP($A274,'по изворима и контима'!$A$12:D$499,4,FALSE))</f>
        <v>0</v>
      </c>
      <c r="H274">
        <f>IF(A274=0,0,+VLOOKUP($A274,'по изворима и контима'!$A$12:G$499,5,FALSE))</f>
        <v>0</v>
      </c>
      <c r="I274">
        <f>IF(A274=0,0,+VLOOKUP($A274,'по изворима и контима'!$A$12:H$499,6,FALSE))</f>
        <v>0</v>
      </c>
      <c r="J274">
        <f>IF(A274=0,0,+VLOOKUP($A274,'по изворима и контима'!$A$12:H$499,7,FALSE))</f>
        <v>0</v>
      </c>
      <c r="K274">
        <f>IF(A274=0,0,+VLOOKUP($A274,'по изворима и контима'!$A$12:I$499,8,FALSE))</f>
        <v>0</v>
      </c>
      <c r="L274">
        <f>IF(B274=0,0,+VLOOKUP($A274,'по изворима и контима'!$A$12:J$499,9,FALSE))</f>
        <v>0</v>
      </c>
      <c r="M274">
        <f>IF($A274=0,0,+VLOOKUP($G274,spisak!$C$11:$F$30,3,FALSE))</f>
        <v>0</v>
      </c>
      <c r="N274">
        <f>IF($A274=0,0,+VLOOKUP($G274,spisak!$C$11:$F$30,4,FALSE))</f>
        <v>0</v>
      </c>
      <c r="O274" s="141">
        <f t="shared" ref="O274" si="299">+IF(A274=0,0,"2017")</f>
        <v>0</v>
      </c>
      <c r="P274" s="123">
        <f>IF(C274=0,0,+VLOOKUP($A274,'по изворима и контима'!$A$12:R$499,COLUMN('по изворима и контима'!N:N),FALSE))</f>
        <v>0</v>
      </c>
    </row>
    <row r="275" spans="1:16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22">
        <f>IF(A275=0,0,+spisak!#REF!)</f>
        <v>0</v>
      </c>
      <c r="F275" s="122">
        <f>+IF(A275=0,0,VLOOKUP(prenos!G275,spisak!C$11:O$498,12,FALSE))</f>
        <v>0</v>
      </c>
      <c r="G275">
        <f>IF(A275=0,0,+VLOOKUP($A275,'по изворима и контима'!$A$12:D$499,4,FALSE))</f>
        <v>0</v>
      </c>
      <c r="H275">
        <f>IF(A275=0,0,+VLOOKUP($A275,'по изворима и контима'!$A$12:G$499,5,FALSE))</f>
        <v>0</v>
      </c>
      <c r="I275">
        <f>IF(A275=0,0,+VLOOKUP($A275,'по изворима и контима'!$A$12:H$499,6,FALSE))</f>
        <v>0</v>
      </c>
      <c r="J275">
        <f>IF(A275=0,0,+VLOOKUP($A275,'по изворима и контима'!$A$12:H$499,7,FALSE))</f>
        <v>0</v>
      </c>
      <c r="K275">
        <f>IF(A275=0,0,+VLOOKUP($A275,'по изворима и контима'!$A$12:I$499,8,FALSE))</f>
        <v>0</v>
      </c>
      <c r="L275">
        <f>IF(B275=0,0,+VLOOKUP($A275,'по изворима и контима'!$A$12:J$499,9,FALSE))</f>
        <v>0</v>
      </c>
      <c r="M275">
        <f>IF($A275=0,0,+VLOOKUP($G275,spisak!$C$11:$F$30,3,FALSE))</f>
        <v>0</v>
      </c>
      <c r="N275">
        <f>IF($A275=0,0,+VLOOKUP($G275,spisak!$C$11:$F$30,4,FALSE))</f>
        <v>0</v>
      </c>
      <c r="O275" s="141">
        <f t="shared" ref="O275" si="300">+IF(A275=0,0,"2018")</f>
        <v>0</v>
      </c>
      <c r="P275" s="123">
        <f>IF(C275=0,0,+VLOOKUP($A275,'по изворима и контима'!$A$12:R$499,COLUMN('по изворима и контима'!O:O),FALSE))</f>
        <v>0</v>
      </c>
    </row>
    <row r="276" spans="1:16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22">
        <f>IF(A276=0,0,+spisak!#REF!)</f>
        <v>0</v>
      </c>
      <c r="F276" s="122">
        <f>+IF(A276=0,0,VLOOKUP(prenos!G276,spisak!C$11:O$498,12,FALSE))</f>
        <v>0</v>
      </c>
      <c r="G276">
        <f>IF(A276=0,0,+VLOOKUP($A276,'по изворима и контима'!$A$12:D$499,4,FALSE))</f>
        <v>0</v>
      </c>
      <c r="H276">
        <f>IF(A276=0,0,+VLOOKUP($A276,'по изворима и контима'!$A$12:G$499,5,FALSE))</f>
        <v>0</v>
      </c>
      <c r="I276">
        <f>IF(A276=0,0,+VLOOKUP($A276,'по изворима и контима'!$A$12:H$499,6,FALSE))</f>
        <v>0</v>
      </c>
      <c r="J276">
        <f>IF(A276=0,0,+VLOOKUP($A276,'по изворима и контима'!$A$12:H$499,7,FALSE))</f>
        <v>0</v>
      </c>
      <c r="K276">
        <f>IF(A276=0,0,+VLOOKUP($A276,'по изворима и контима'!$A$12:I$499,8,FALSE))</f>
        <v>0</v>
      </c>
      <c r="L276">
        <f>IF(B276=0,0,+VLOOKUP($A276,'по изворима и контима'!$A$12:J$499,9,FALSE))</f>
        <v>0</v>
      </c>
      <c r="M276">
        <f>IF($A276=0,0,+VLOOKUP($G276,spisak!$C$11:$F$30,3,FALSE))</f>
        <v>0</v>
      </c>
      <c r="N276">
        <f>IF($A276=0,0,+VLOOKUP($G276,spisak!$C$11:$F$30,4,FALSE))</f>
        <v>0</v>
      </c>
      <c r="O276" s="141">
        <f t="shared" ref="O276" si="301">+IF(A276=0,0,"nakon 2018")</f>
        <v>0</v>
      </c>
      <c r="P276" s="123">
        <f>IF(C276=0,0,+VLOOKUP($A276,'по изворима и контима'!$A$12:R$499,COLUMN('по изворима и контима'!P:P),FALSE))</f>
        <v>0</v>
      </c>
    </row>
    <row r="277" spans="1:16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22">
        <f>IF(A277=0,0,+spisak!#REF!)</f>
        <v>0</v>
      </c>
      <c r="F277" s="122">
        <f>+IF(A277=0,0,VLOOKUP(prenos!G277,spisak!C$11:O$498,12,FALSE))</f>
        <v>0</v>
      </c>
      <c r="G277">
        <f>IF(A277=0,0,+VLOOKUP($A277,'по изворима и контима'!$A$12:D$499,4,FALSE))</f>
        <v>0</v>
      </c>
      <c r="H277">
        <f>IF(A277=0,0,+VLOOKUP($A277,'по изворима и контима'!$A$12:G$499,5,FALSE))</f>
        <v>0</v>
      </c>
      <c r="I277">
        <f>IF(A277=0,0,+VLOOKUP($A277,'по изворима и контима'!$A$12:H$499,6,FALSE))</f>
        <v>0</v>
      </c>
      <c r="J277">
        <f>IF(A277=0,0,+VLOOKUP($A277,'по изворима и контима'!$A$12:H$499,7,FALSE))</f>
        <v>0</v>
      </c>
      <c r="K277">
        <f>IF(A277=0,0,+VLOOKUP($A277,'по изворима и контима'!$A$12:I$499,8,FALSE))</f>
        <v>0</v>
      </c>
      <c r="L277">
        <f>IF(B277=0,0,+VLOOKUP($A277,'по изворима и контима'!$A$12:J$499,9,FALSE))</f>
        <v>0</v>
      </c>
      <c r="M277">
        <f>IF($A277=0,0,+VLOOKUP($G277,spisak!$C$11:$F$30,3,FALSE))</f>
        <v>0</v>
      </c>
      <c r="N277">
        <f>IF($A277=0,0,+VLOOKUP($G277,spisak!$C$11:$F$30,4,FALSE))</f>
        <v>0</v>
      </c>
      <c r="O277" s="141">
        <f t="shared" ref="O277" si="302">+IF(A277=0,0,"do 2014")</f>
        <v>0</v>
      </c>
      <c r="P277" s="123">
        <f>IF(A277=0,0,+VLOOKUP($A277,'по изворима и контима'!$A$12:L$499,COLUMN('по изворима и контима'!J:J),FALSE))</f>
        <v>0</v>
      </c>
    </row>
    <row r="278" spans="1:16">
      <c r="A278">
        <f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22">
        <f>IF(A278=0,0,+spisak!#REF!)</f>
        <v>0</v>
      </c>
      <c r="F278" s="122">
        <f>+IF(A278=0,0,VLOOKUP(prenos!G278,spisak!C$11:O$498,12,FALSE))</f>
        <v>0</v>
      </c>
      <c r="G278">
        <f>IF(A278=0,0,+VLOOKUP($A278,'по изворима и контима'!$A$12:D$499,4,FALSE))</f>
        <v>0</v>
      </c>
      <c r="H278">
        <f>IF(A278=0,0,+VLOOKUP($A278,'по изворима и контима'!$A$12:G$499,5,FALSE))</f>
        <v>0</v>
      </c>
      <c r="I278">
        <f>IF(A278=0,0,+VLOOKUP($A278,'по изворима и контима'!$A$12:H$499,6,FALSE))</f>
        <v>0</v>
      </c>
      <c r="J278">
        <f>IF(A278=0,0,+VLOOKUP($A278,'по изворима и контима'!$A$12:H$499,7,FALSE))</f>
        <v>0</v>
      </c>
      <c r="K278">
        <f>IF(A278=0,0,+VLOOKUP($A278,'по изворима и контима'!$A$12:I$499,8,FALSE))</f>
        <v>0</v>
      </c>
      <c r="L278">
        <f>IF(B278=0,0,+VLOOKUP($A278,'по изворима и контима'!$A$12:J$499,9,FALSE))</f>
        <v>0</v>
      </c>
      <c r="M278">
        <f>IF($A278=0,0,+VLOOKUP($G278,spisak!$C$11:$F$30,3,FALSE))</f>
        <v>0</v>
      </c>
      <c r="N278">
        <f>IF($A278=0,0,+VLOOKUP($G278,spisak!$C$11:$F$30,4,FALSE))</f>
        <v>0</v>
      </c>
      <c r="O278" s="141">
        <f t="shared" ref="O278" si="303">+IF(A278=0,0,"2015-plan")</f>
        <v>0</v>
      </c>
      <c r="P278" s="123">
        <f>IF(A278=0,0,+VLOOKUP($A278,'по изворима и контима'!$A$12:R$499,COLUMN('по изворима и контима'!K:K),FALSE))</f>
        <v>0</v>
      </c>
    </row>
    <row r="279" spans="1:16">
      <c r="A279">
        <f t="shared" ref="A279:A283" si="304">+A278</f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22">
        <f>IF(A279=0,0,+spisak!#REF!)</f>
        <v>0</v>
      </c>
      <c r="F279" s="122">
        <f>+IF(A279=0,0,VLOOKUP(prenos!G279,spisak!C$11:O$498,12,FALSE))</f>
        <v>0</v>
      </c>
      <c r="G279">
        <f>IF(A279=0,0,+VLOOKUP($A279,'по изворима и контима'!$A$12:D$499,4,FALSE))</f>
        <v>0</v>
      </c>
      <c r="H279">
        <f>IF(A279=0,0,+VLOOKUP($A279,'по изворима и контима'!$A$12:G$499,5,FALSE))</f>
        <v>0</v>
      </c>
      <c r="I279">
        <f>IF(A279=0,0,+VLOOKUP($A279,'по изворима и контима'!$A$12:H$499,6,FALSE))</f>
        <v>0</v>
      </c>
      <c r="J279">
        <f>IF(A279=0,0,+VLOOKUP($A279,'по изворима и контима'!$A$12:H$499,7,FALSE))</f>
        <v>0</v>
      </c>
      <c r="K279">
        <f>IF(A279=0,0,+VLOOKUP($A279,'по изворима и контима'!$A$12:I$499,8,FALSE))</f>
        <v>0</v>
      </c>
      <c r="L279">
        <f>IF(B279=0,0,+VLOOKUP($A279,'по изворима и контима'!$A$12:J$499,9,FALSE))</f>
        <v>0</v>
      </c>
      <c r="M279">
        <f>IF($A279=0,0,+VLOOKUP($G279,spisak!$C$11:$F$30,3,FALSE))</f>
        <v>0</v>
      </c>
      <c r="N279">
        <f>IF($A279=0,0,+VLOOKUP($G279,spisak!$C$11:$F$30,4,FALSE))</f>
        <v>0</v>
      </c>
      <c r="O279" s="141">
        <f t="shared" ref="O279" si="305">+IF(A279=0,0,"2015-procena")</f>
        <v>0</v>
      </c>
      <c r="P279" s="123">
        <f>IF(A279=0,0,+VLOOKUP($A279,'по изворима и контима'!$A$12:R$499,COLUMN('по изворима и контима'!L:L),FALSE))</f>
        <v>0</v>
      </c>
    </row>
    <row r="280" spans="1:16">
      <c r="A280">
        <f t="shared" si="304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22">
        <f>IF(A280=0,0,+spisak!#REF!)</f>
        <v>0</v>
      </c>
      <c r="F280" s="122">
        <f>+IF(A280=0,0,VLOOKUP(prenos!G280,spisak!C$11:O$498,12,FALSE))</f>
        <v>0</v>
      </c>
      <c r="G280">
        <f>IF(A280=0,0,+VLOOKUP($A280,'по изворима и контима'!$A$12:D$499,4,FALSE))</f>
        <v>0</v>
      </c>
      <c r="H280">
        <f>IF(A280=0,0,+VLOOKUP($A280,'по изворима и контима'!$A$12:G$499,5,FALSE))</f>
        <v>0</v>
      </c>
      <c r="I280">
        <f>IF(A280=0,0,+VLOOKUP($A280,'по изворима и контима'!$A$12:H$499,6,FALSE))</f>
        <v>0</v>
      </c>
      <c r="J280">
        <f>IF(A280=0,0,+VLOOKUP($A280,'по изворима и контима'!$A$12:H$499,7,FALSE))</f>
        <v>0</v>
      </c>
      <c r="K280">
        <f>IF(A280=0,0,+VLOOKUP($A280,'по изворима и контима'!$A$12:I$499,8,FALSE))</f>
        <v>0</v>
      </c>
      <c r="L280">
        <f>IF(B280=0,0,+VLOOKUP($A280,'по изворима и контима'!$A$12:J$499,9,FALSE))</f>
        <v>0</v>
      </c>
      <c r="M280">
        <f>IF($A280=0,0,+VLOOKUP($G280,spisak!$C$11:$F$30,3,FALSE))</f>
        <v>0</v>
      </c>
      <c r="N280">
        <f>IF($A280=0,0,+VLOOKUP($G280,spisak!$C$11:$F$30,4,FALSE))</f>
        <v>0</v>
      </c>
      <c r="O280" s="141">
        <f t="shared" ref="O280" si="306">+IF(A280=0,0,"2016")</f>
        <v>0</v>
      </c>
      <c r="P280" s="123">
        <f>IF(A280=0,0,+VLOOKUP($A280,'по изворима и контима'!$A$12:R$499,COLUMN('по изворима и контима'!M:M),FALSE))</f>
        <v>0</v>
      </c>
    </row>
    <row r="281" spans="1:16">
      <c r="A281">
        <f t="shared" si="304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22">
        <f>IF(A281=0,0,+spisak!#REF!)</f>
        <v>0</v>
      </c>
      <c r="F281" s="122">
        <f>+IF(A281=0,0,VLOOKUP(prenos!G281,spisak!C$11:O$498,12,FALSE))</f>
        <v>0</v>
      </c>
      <c r="G281">
        <f>IF(A281=0,0,+VLOOKUP($A281,'по изворима и контима'!$A$12:D$499,4,FALSE))</f>
        <v>0</v>
      </c>
      <c r="H281">
        <f>IF(A281=0,0,+VLOOKUP($A281,'по изворима и контима'!$A$12:G$499,5,FALSE))</f>
        <v>0</v>
      </c>
      <c r="I281">
        <f>IF(A281=0,0,+VLOOKUP($A281,'по изворима и контима'!$A$12:H$499,6,FALSE))</f>
        <v>0</v>
      </c>
      <c r="J281">
        <f>IF(A281=0,0,+VLOOKUP($A281,'по изворима и контима'!$A$12:H$499,7,FALSE))</f>
        <v>0</v>
      </c>
      <c r="K281">
        <f>IF(A281=0,0,+VLOOKUP($A281,'по изворима и контима'!$A$12:I$499,8,FALSE))</f>
        <v>0</v>
      </c>
      <c r="L281">
        <f>IF(B281=0,0,+VLOOKUP($A281,'по изворима и контима'!$A$12:J$499,9,FALSE))</f>
        <v>0</v>
      </c>
      <c r="M281">
        <f>IF($A281=0,0,+VLOOKUP($G281,spisak!$C$11:$F$30,3,FALSE))</f>
        <v>0</v>
      </c>
      <c r="N281">
        <f>IF($A281=0,0,+VLOOKUP($G281,spisak!$C$11:$F$30,4,FALSE))</f>
        <v>0</v>
      </c>
      <c r="O281" s="141">
        <f t="shared" ref="O281" si="307">+IF(A281=0,0,"2017")</f>
        <v>0</v>
      </c>
      <c r="P281" s="123">
        <f>IF(C281=0,0,+VLOOKUP($A281,'по изворима и контима'!$A$12:R$499,COLUMN('по изворима и контима'!N:N),FALSE))</f>
        <v>0</v>
      </c>
    </row>
    <row r="282" spans="1:16">
      <c r="A282">
        <f t="shared" si="304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22">
        <f>IF(A282=0,0,+spisak!#REF!)</f>
        <v>0</v>
      </c>
      <c r="F282" s="122">
        <f>+IF(A282=0,0,VLOOKUP(prenos!G282,spisak!C$11:O$498,12,FALSE))</f>
        <v>0</v>
      </c>
      <c r="G282">
        <f>IF(A282=0,0,+VLOOKUP($A282,'по изворима и контима'!$A$12:D$499,4,FALSE))</f>
        <v>0</v>
      </c>
      <c r="H282">
        <f>IF(A282=0,0,+VLOOKUP($A282,'по изворима и контима'!$A$12:G$499,5,FALSE))</f>
        <v>0</v>
      </c>
      <c r="I282">
        <f>IF(A282=0,0,+VLOOKUP($A282,'по изворима и контима'!$A$12:H$499,6,FALSE))</f>
        <v>0</v>
      </c>
      <c r="J282">
        <f>IF(A282=0,0,+VLOOKUP($A282,'по изворима и контима'!$A$12:H$499,7,FALSE))</f>
        <v>0</v>
      </c>
      <c r="K282">
        <f>IF(A282=0,0,+VLOOKUP($A282,'по изворима и контима'!$A$12:I$499,8,FALSE))</f>
        <v>0</v>
      </c>
      <c r="L282">
        <f>IF(B282=0,0,+VLOOKUP($A282,'по изворима и контима'!$A$12:J$499,9,FALSE))</f>
        <v>0</v>
      </c>
      <c r="M282">
        <f>IF($A282=0,0,+VLOOKUP($G282,spisak!$C$11:$F$30,3,FALSE))</f>
        <v>0</v>
      </c>
      <c r="N282">
        <f>IF($A282=0,0,+VLOOKUP($G282,spisak!$C$11:$F$30,4,FALSE))</f>
        <v>0</v>
      </c>
      <c r="O282" s="141">
        <f t="shared" ref="O282" si="308">+IF(A282=0,0,"2018")</f>
        <v>0</v>
      </c>
      <c r="P282" s="123">
        <f>IF(C282=0,0,+VLOOKUP($A282,'по изворима и контима'!$A$12:R$499,COLUMN('по изворима и контима'!O:O),FALSE))</f>
        <v>0</v>
      </c>
    </row>
    <row r="283" spans="1:16">
      <c r="A283">
        <f t="shared" si="304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22">
        <f>IF(A283=0,0,+spisak!#REF!)</f>
        <v>0</v>
      </c>
      <c r="F283" s="122">
        <f>+IF(A283=0,0,VLOOKUP(prenos!G283,spisak!C$11:O$498,12,FALSE))</f>
        <v>0</v>
      </c>
      <c r="G283">
        <f>IF(A283=0,0,+VLOOKUP($A283,'по изворима и контима'!$A$12:D$499,4,FALSE))</f>
        <v>0</v>
      </c>
      <c r="H283">
        <f>IF(A283=0,0,+VLOOKUP($A283,'по изворима и контима'!$A$12:G$499,5,FALSE))</f>
        <v>0</v>
      </c>
      <c r="I283">
        <f>IF(A283=0,0,+VLOOKUP($A283,'по изворима и контима'!$A$12:H$499,6,FALSE))</f>
        <v>0</v>
      </c>
      <c r="J283">
        <f>IF(A283=0,0,+VLOOKUP($A283,'по изворима и контима'!$A$12:H$499,7,FALSE))</f>
        <v>0</v>
      </c>
      <c r="K283">
        <f>IF(A283=0,0,+VLOOKUP($A283,'по изворима и контима'!$A$12:I$499,8,FALSE))</f>
        <v>0</v>
      </c>
      <c r="L283">
        <f>IF(B283=0,0,+VLOOKUP($A283,'по изворима и контима'!$A$12:J$499,9,FALSE))</f>
        <v>0</v>
      </c>
      <c r="M283">
        <f>IF($A283=0,0,+VLOOKUP($G283,spisak!$C$11:$F$30,3,FALSE))</f>
        <v>0</v>
      </c>
      <c r="N283">
        <f>IF($A283=0,0,+VLOOKUP($G283,spisak!$C$11:$F$30,4,FALSE))</f>
        <v>0</v>
      </c>
      <c r="O283" s="141">
        <f t="shared" ref="O283" si="309">+IF(A283=0,0,"nakon 2018")</f>
        <v>0</v>
      </c>
      <c r="P283" s="123">
        <f>IF(C283=0,0,+VLOOKUP($A283,'по изворима и контима'!$A$12:R$499,COLUMN('по изворима и контима'!P:P),FALSE))</f>
        <v>0</v>
      </c>
    </row>
    <row r="284" spans="1:16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22">
        <f>IF(A284=0,0,+spisak!#REF!)</f>
        <v>0</v>
      </c>
      <c r="F284" s="122">
        <f>+IF(A284=0,0,VLOOKUP(prenos!G284,spisak!C$11:O$498,12,FALSE))</f>
        <v>0</v>
      </c>
      <c r="G284">
        <f>IF(A284=0,0,+VLOOKUP($A284,'по изворима и контима'!$A$12:D$499,4,FALSE))</f>
        <v>0</v>
      </c>
      <c r="H284">
        <f>IF(A284=0,0,+VLOOKUP($A284,'по изворима и контима'!$A$12:G$499,5,FALSE))</f>
        <v>0</v>
      </c>
      <c r="I284">
        <f>IF(A284=0,0,+VLOOKUP($A284,'по изворима и контима'!$A$12:H$499,6,FALSE))</f>
        <v>0</v>
      </c>
      <c r="J284">
        <f>IF(A284=0,0,+VLOOKUP($A284,'по изворима и контима'!$A$12:H$499,7,FALSE))</f>
        <v>0</v>
      </c>
      <c r="K284">
        <f>IF(A284=0,0,+VLOOKUP($A284,'по изворима и контима'!$A$12:I$499,8,FALSE))</f>
        <v>0</v>
      </c>
      <c r="L284">
        <f>IF(B284=0,0,+VLOOKUP($A284,'по изворима и контима'!$A$12:J$499,9,FALSE))</f>
        <v>0</v>
      </c>
      <c r="M284">
        <f>IF($A284=0,0,+VLOOKUP($G284,spisak!$C$11:$F$30,3,FALSE))</f>
        <v>0</v>
      </c>
      <c r="N284">
        <f>IF($A284=0,0,+VLOOKUP($G284,spisak!$C$11:$F$30,4,FALSE))</f>
        <v>0</v>
      </c>
      <c r="O284" s="141">
        <f t="shared" ref="O284" si="310">+IF(A284=0,0,"do 2014")</f>
        <v>0</v>
      </c>
      <c r="P284" s="123">
        <f>IF(A284=0,0,+VLOOKUP($A284,'по изворима и контима'!$A$12:L$499,COLUMN('по изворима и контима'!J:J),FALSE))</f>
        <v>0</v>
      </c>
    </row>
    <row r="285" spans="1:16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22">
        <f>IF(A285=0,0,+spisak!#REF!)</f>
        <v>0</v>
      </c>
      <c r="F285" s="122">
        <f>+IF(A285=0,0,VLOOKUP(prenos!G285,spisak!C$11:O$498,12,FALSE))</f>
        <v>0</v>
      </c>
      <c r="G285">
        <f>IF(A285=0,0,+VLOOKUP($A285,'по изворима и контима'!$A$12:D$499,4,FALSE))</f>
        <v>0</v>
      </c>
      <c r="H285">
        <f>IF(A285=0,0,+VLOOKUP($A285,'по изворима и контима'!$A$12:G$499,5,FALSE))</f>
        <v>0</v>
      </c>
      <c r="I285">
        <f>IF(A285=0,0,+VLOOKUP($A285,'по изворима и контима'!$A$12:H$499,6,FALSE))</f>
        <v>0</v>
      </c>
      <c r="J285">
        <f>IF(A285=0,0,+VLOOKUP($A285,'по изворима и контима'!$A$12:H$499,7,FALSE))</f>
        <v>0</v>
      </c>
      <c r="K285">
        <f>IF(A285=0,0,+VLOOKUP($A285,'по изворима и контима'!$A$12:I$499,8,FALSE))</f>
        <v>0</v>
      </c>
      <c r="L285">
        <f>IF(B285=0,0,+VLOOKUP($A285,'по изворима и контима'!$A$12:J$499,9,FALSE))</f>
        <v>0</v>
      </c>
      <c r="M285">
        <f>IF($A285=0,0,+VLOOKUP($G285,spisak!$C$11:$F$30,3,FALSE))</f>
        <v>0</v>
      </c>
      <c r="N285">
        <f>IF($A285=0,0,+VLOOKUP($G285,spisak!$C$11:$F$30,4,FALSE))</f>
        <v>0</v>
      </c>
      <c r="O285" s="141">
        <f t="shared" ref="O285" si="312">+IF(A285=0,0,"2015-plan")</f>
        <v>0</v>
      </c>
      <c r="P285" s="123">
        <f>IF(A285=0,0,+VLOOKUP($A285,'по изворима и контима'!$A$12:R$499,COLUMN('по изворима и контима'!K:K),FALSE))</f>
        <v>0</v>
      </c>
    </row>
    <row r="286" spans="1:16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22">
        <f>IF(A286=0,0,+spisak!#REF!)</f>
        <v>0</v>
      </c>
      <c r="F286" s="122">
        <f>+IF(A286=0,0,VLOOKUP(prenos!G286,spisak!C$11:O$498,12,FALSE))</f>
        <v>0</v>
      </c>
      <c r="G286">
        <f>IF(A286=0,0,+VLOOKUP($A286,'по изворима и контима'!$A$12:D$499,4,FALSE))</f>
        <v>0</v>
      </c>
      <c r="H286">
        <f>IF(A286=0,0,+VLOOKUP($A286,'по изворима и контима'!$A$12:G$499,5,FALSE))</f>
        <v>0</v>
      </c>
      <c r="I286">
        <f>IF(A286=0,0,+VLOOKUP($A286,'по изворима и контима'!$A$12:H$499,6,FALSE))</f>
        <v>0</v>
      </c>
      <c r="J286">
        <f>IF(A286=0,0,+VLOOKUP($A286,'по изворима и контима'!$A$12:H$499,7,FALSE))</f>
        <v>0</v>
      </c>
      <c r="K286">
        <f>IF(A286=0,0,+VLOOKUP($A286,'по изворима и контима'!$A$12:I$499,8,FALSE))</f>
        <v>0</v>
      </c>
      <c r="L286">
        <f>IF(B286=0,0,+VLOOKUP($A286,'по изворима и контима'!$A$12:J$499,9,FALSE))</f>
        <v>0</v>
      </c>
      <c r="M286">
        <f>IF($A286=0,0,+VLOOKUP($G286,spisak!$C$11:$F$30,3,FALSE))</f>
        <v>0</v>
      </c>
      <c r="N286">
        <f>IF($A286=0,0,+VLOOKUP($G286,spisak!$C$11:$F$30,4,FALSE))</f>
        <v>0</v>
      </c>
      <c r="O286" s="141">
        <f t="shared" ref="O286" si="313">+IF(A286=0,0,"2015-procena")</f>
        <v>0</v>
      </c>
      <c r="P286" s="123">
        <f>IF(A286=0,0,+VLOOKUP($A286,'по изворима и контима'!$A$12:R$499,COLUMN('по изворима и контима'!L:L),FALSE))</f>
        <v>0</v>
      </c>
    </row>
    <row r="287" spans="1:16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22">
        <f>IF(A287=0,0,+spisak!#REF!)</f>
        <v>0</v>
      </c>
      <c r="F287" s="122">
        <f>+IF(A287=0,0,VLOOKUP(prenos!G287,spisak!C$11:O$498,12,FALSE))</f>
        <v>0</v>
      </c>
      <c r="G287">
        <f>IF(A287=0,0,+VLOOKUP($A287,'по изворима и контима'!$A$12:D$499,4,FALSE))</f>
        <v>0</v>
      </c>
      <c r="H287">
        <f>IF(A287=0,0,+VLOOKUP($A287,'по изворима и контима'!$A$12:G$499,5,FALSE))</f>
        <v>0</v>
      </c>
      <c r="I287">
        <f>IF(A287=0,0,+VLOOKUP($A287,'по изворима и контима'!$A$12:H$499,6,FALSE))</f>
        <v>0</v>
      </c>
      <c r="J287">
        <f>IF(A287=0,0,+VLOOKUP($A287,'по изворима и контима'!$A$12:H$499,7,FALSE))</f>
        <v>0</v>
      </c>
      <c r="K287">
        <f>IF(A287=0,0,+VLOOKUP($A287,'по изворима и контима'!$A$12:I$499,8,FALSE))</f>
        <v>0</v>
      </c>
      <c r="L287">
        <f>IF(B287=0,0,+VLOOKUP($A287,'по изворима и контима'!$A$12:J$499,9,FALSE))</f>
        <v>0</v>
      </c>
      <c r="M287">
        <f>IF($A287=0,0,+VLOOKUP($G287,spisak!$C$11:$F$30,3,FALSE))</f>
        <v>0</v>
      </c>
      <c r="N287">
        <f>IF($A287=0,0,+VLOOKUP($G287,spisak!$C$11:$F$30,4,FALSE))</f>
        <v>0</v>
      </c>
      <c r="O287" s="141">
        <f t="shared" ref="O287" si="314">+IF(A287=0,0,"2016")</f>
        <v>0</v>
      </c>
      <c r="P287" s="123">
        <f>IF(A287=0,0,+VLOOKUP($A287,'по изворима и контима'!$A$12:R$499,COLUMN('по изворима и контима'!M:M),FALSE))</f>
        <v>0</v>
      </c>
    </row>
    <row r="288" spans="1:16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22">
        <f>IF(A288=0,0,+spisak!#REF!)</f>
        <v>0</v>
      </c>
      <c r="F288" s="122">
        <f>+IF(A288=0,0,VLOOKUP(prenos!G288,spisak!C$11:O$498,12,FALSE))</f>
        <v>0</v>
      </c>
      <c r="G288">
        <f>IF(A288=0,0,+VLOOKUP($A288,'по изворима и контима'!$A$12:D$499,4,FALSE))</f>
        <v>0</v>
      </c>
      <c r="H288">
        <f>IF(A288=0,0,+VLOOKUP($A288,'по изворима и контима'!$A$12:G$499,5,FALSE))</f>
        <v>0</v>
      </c>
      <c r="I288">
        <f>IF(A288=0,0,+VLOOKUP($A288,'по изворима и контима'!$A$12:H$499,6,FALSE))</f>
        <v>0</v>
      </c>
      <c r="J288">
        <f>IF(A288=0,0,+VLOOKUP($A288,'по изворима и контима'!$A$12:H$499,7,FALSE))</f>
        <v>0</v>
      </c>
      <c r="K288">
        <f>IF(A288=0,0,+VLOOKUP($A288,'по изворима и контима'!$A$12:I$499,8,FALSE))</f>
        <v>0</v>
      </c>
      <c r="L288">
        <f>IF(B288=0,0,+VLOOKUP($A288,'по изворима и контима'!$A$12:J$499,9,FALSE))</f>
        <v>0</v>
      </c>
      <c r="M288">
        <f>IF($A288=0,0,+VLOOKUP($G288,spisak!$C$11:$F$30,3,FALSE))</f>
        <v>0</v>
      </c>
      <c r="N288">
        <f>IF($A288=0,0,+VLOOKUP($G288,spisak!$C$11:$F$30,4,FALSE))</f>
        <v>0</v>
      </c>
      <c r="O288" s="141">
        <f t="shared" ref="O288" si="315">+IF(A288=0,0,"2017")</f>
        <v>0</v>
      </c>
      <c r="P288" s="123">
        <f>IF(C288=0,0,+VLOOKUP($A288,'по изворима и контима'!$A$12:R$499,COLUMN('по изворима и контима'!N:N),FALSE))</f>
        <v>0</v>
      </c>
    </row>
    <row r="289" spans="1:16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22">
        <f>IF(A289=0,0,+spisak!#REF!)</f>
        <v>0</v>
      </c>
      <c r="F289" s="122">
        <f>+IF(A289=0,0,VLOOKUP(prenos!G289,spisak!C$11:O$498,12,FALSE))</f>
        <v>0</v>
      </c>
      <c r="G289">
        <f>IF(A289=0,0,+VLOOKUP($A289,'по изворима и контима'!$A$12:D$499,4,FALSE))</f>
        <v>0</v>
      </c>
      <c r="H289">
        <f>IF(A289=0,0,+VLOOKUP($A289,'по изворима и контима'!$A$12:G$499,5,FALSE))</f>
        <v>0</v>
      </c>
      <c r="I289">
        <f>IF(A289=0,0,+VLOOKUP($A289,'по изворима и контима'!$A$12:H$499,6,FALSE))</f>
        <v>0</v>
      </c>
      <c r="J289">
        <f>IF(A289=0,0,+VLOOKUP($A289,'по изворима и контима'!$A$12:H$499,7,FALSE))</f>
        <v>0</v>
      </c>
      <c r="K289">
        <f>IF(A289=0,0,+VLOOKUP($A289,'по изворима и контима'!$A$12:I$499,8,FALSE))</f>
        <v>0</v>
      </c>
      <c r="L289">
        <f>IF(B289=0,0,+VLOOKUP($A289,'по изворима и контима'!$A$12:J$499,9,FALSE))</f>
        <v>0</v>
      </c>
      <c r="M289">
        <f>IF($A289=0,0,+VLOOKUP($G289,spisak!$C$11:$F$30,3,FALSE))</f>
        <v>0</v>
      </c>
      <c r="N289">
        <f>IF($A289=0,0,+VLOOKUP($G289,spisak!$C$11:$F$30,4,FALSE))</f>
        <v>0</v>
      </c>
      <c r="O289" s="141">
        <f t="shared" ref="O289" si="316">+IF(A289=0,0,"2018")</f>
        <v>0</v>
      </c>
      <c r="P289" s="123">
        <f>IF(C289=0,0,+VLOOKUP($A289,'по изворима и контима'!$A$12:R$499,COLUMN('по изворима и контима'!O:O),FALSE))</f>
        <v>0</v>
      </c>
    </row>
    <row r="290" spans="1:16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22">
        <f>IF(A290=0,0,+spisak!#REF!)</f>
        <v>0</v>
      </c>
      <c r="F290" s="122">
        <f>+IF(A290=0,0,VLOOKUP(prenos!G290,spisak!C$11:O$498,12,FALSE))</f>
        <v>0</v>
      </c>
      <c r="G290">
        <f>IF(A290=0,0,+VLOOKUP($A290,'по изворима и контима'!$A$12:D$499,4,FALSE))</f>
        <v>0</v>
      </c>
      <c r="H290">
        <f>IF(A290=0,0,+VLOOKUP($A290,'по изворима и контима'!$A$12:G$499,5,FALSE))</f>
        <v>0</v>
      </c>
      <c r="I290">
        <f>IF(A290=0,0,+VLOOKUP($A290,'по изворима и контима'!$A$12:H$499,6,FALSE))</f>
        <v>0</v>
      </c>
      <c r="J290">
        <f>IF(A290=0,0,+VLOOKUP($A290,'по изворима и контима'!$A$12:H$499,7,FALSE))</f>
        <v>0</v>
      </c>
      <c r="K290">
        <f>IF(A290=0,0,+VLOOKUP($A290,'по изворима и контима'!$A$12:I$499,8,FALSE))</f>
        <v>0</v>
      </c>
      <c r="L290">
        <f>IF(B290=0,0,+VLOOKUP($A290,'по изворима и контима'!$A$12:J$499,9,FALSE))</f>
        <v>0</v>
      </c>
      <c r="M290">
        <f>IF($A290=0,0,+VLOOKUP($G290,spisak!$C$11:$F$30,3,FALSE))</f>
        <v>0</v>
      </c>
      <c r="N290">
        <f>IF($A290=0,0,+VLOOKUP($G290,spisak!$C$11:$F$30,4,FALSE))</f>
        <v>0</v>
      </c>
      <c r="O290" s="141">
        <f t="shared" ref="O290" si="317">+IF(A290=0,0,"nakon 2018")</f>
        <v>0</v>
      </c>
      <c r="P290" s="123">
        <f>IF(C290=0,0,+VLOOKUP($A290,'по изворима и контима'!$A$12:R$499,COLUMN('по изворима и контима'!P:P),FALSE))</f>
        <v>0</v>
      </c>
    </row>
    <row r="291" spans="1:16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22">
        <f>IF(A291=0,0,+spisak!#REF!)</f>
        <v>0</v>
      </c>
      <c r="F291" s="122">
        <f>+IF(A291=0,0,VLOOKUP(prenos!G291,spisak!C$11:O$498,12,FALSE))</f>
        <v>0</v>
      </c>
      <c r="G291">
        <f>IF(A291=0,0,+VLOOKUP($A291,'по изворима и контима'!$A$12:D$499,4,FALSE))</f>
        <v>0</v>
      </c>
      <c r="H291">
        <f>IF(A291=0,0,+VLOOKUP($A291,'по изворима и контима'!$A$12:G$499,5,FALSE))</f>
        <v>0</v>
      </c>
      <c r="I291">
        <f>IF(A291=0,0,+VLOOKUP($A291,'по изворима и контима'!$A$12:H$499,6,FALSE))</f>
        <v>0</v>
      </c>
      <c r="J291">
        <f>IF(A291=0,0,+VLOOKUP($A291,'по изворима и контима'!$A$12:H$499,7,FALSE))</f>
        <v>0</v>
      </c>
      <c r="K291">
        <f>IF(A291=0,0,+VLOOKUP($A291,'по изворима и контима'!$A$12:I$499,8,FALSE))</f>
        <v>0</v>
      </c>
      <c r="L291">
        <f>IF(B291=0,0,+VLOOKUP($A291,'по изворима и контима'!$A$12:J$499,9,FALSE))</f>
        <v>0</v>
      </c>
      <c r="M291">
        <f>IF($A291=0,0,+VLOOKUP($G291,spisak!$C$11:$F$30,3,FALSE))</f>
        <v>0</v>
      </c>
      <c r="N291">
        <f>IF($A291=0,0,+VLOOKUP($G291,spisak!$C$11:$F$30,4,FALSE))</f>
        <v>0</v>
      </c>
      <c r="O291" s="141">
        <f t="shared" ref="O291" si="318">+IF(A291=0,0,"do 2014")</f>
        <v>0</v>
      </c>
      <c r="P291" s="123">
        <f>IF(A291=0,0,+VLOOKUP($A291,'по изворима и контима'!$A$12:L$499,COLUMN('по изворима и контима'!J:J),FALSE))</f>
        <v>0</v>
      </c>
    </row>
    <row r="292" spans="1:16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22">
        <f>IF(A292=0,0,+spisak!#REF!)</f>
        <v>0</v>
      </c>
      <c r="F292" s="122">
        <f>+IF(A292=0,0,VLOOKUP(prenos!G292,spisak!C$11:O$498,12,FALSE))</f>
        <v>0</v>
      </c>
      <c r="G292">
        <f>IF(A292=0,0,+VLOOKUP($A292,'по изворима и контима'!$A$12:D$499,4,FALSE))</f>
        <v>0</v>
      </c>
      <c r="H292">
        <f>IF(A292=0,0,+VLOOKUP($A292,'по изворима и контима'!$A$12:G$499,5,FALSE))</f>
        <v>0</v>
      </c>
      <c r="I292">
        <f>IF(A292=0,0,+VLOOKUP($A292,'по изворима и контима'!$A$12:H$499,6,FALSE))</f>
        <v>0</v>
      </c>
      <c r="J292">
        <f>IF(A292=0,0,+VLOOKUP($A292,'по изворима и контима'!$A$12:H$499,7,FALSE))</f>
        <v>0</v>
      </c>
      <c r="K292">
        <f>IF(A292=0,0,+VLOOKUP($A292,'по изворима и контима'!$A$12:I$499,8,FALSE))</f>
        <v>0</v>
      </c>
      <c r="L292">
        <f>IF(B292=0,0,+VLOOKUP($A292,'по изворима и контима'!$A$12:J$499,9,FALSE))</f>
        <v>0</v>
      </c>
      <c r="M292">
        <f>IF($A292=0,0,+VLOOKUP($G292,spisak!$C$11:$F$30,3,FALSE))</f>
        <v>0</v>
      </c>
      <c r="N292">
        <f>IF($A292=0,0,+VLOOKUP($G292,spisak!$C$11:$F$30,4,FALSE))</f>
        <v>0</v>
      </c>
      <c r="O292" s="141">
        <f t="shared" ref="O292" si="319">+IF(A292=0,0,"2015-plan")</f>
        <v>0</v>
      </c>
      <c r="P292" s="123">
        <f>IF(A292=0,0,+VLOOKUP($A292,'по изворима и контима'!$A$12:R$499,COLUMN('по изворима и контима'!K:K),FALSE))</f>
        <v>0</v>
      </c>
    </row>
    <row r="293" spans="1:16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22">
        <f>IF(A293=0,0,+spisak!#REF!)</f>
        <v>0</v>
      </c>
      <c r="F293" s="122">
        <f>+IF(A293=0,0,VLOOKUP(prenos!G293,spisak!C$11:O$498,12,FALSE))</f>
        <v>0</v>
      </c>
      <c r="G293">
        <f>IF(A293=0,0,+VLOOKUP($A293,'по изворима и контима'!$A$12:D$499,4,FALSE))</f>
        <v>0</v>
      </c>
      <c r="H293">
        <f>IF(A293=0,0,+VLOOKUP($A293,'по изворима и контима'!$A$12:G$499,5,FALSE))</f>
        <v>0</v>
      </c>
      <c r="I293">
        <f>IF(A293=0,0,+VLOOKUP($A293,'по изворима и контима'!$A$12:H$499,6,FALSE))</f>
        <v>0</v>
      </c>
      <c r="J293">
        <f>IF(A293=0,0,+VLOOKUP($A293,'по изворима и контима'!$A$12:H$499,7,FALSE))</f>
        <v>0</v>
      </c>
      <c r="K293">
        <f>IF(A293=0,0,+VLOOKUP($A293,'по изворима и контима'!$A$12:I$499,8,FALSE))</f>
        <v>0</v>
      </c>
      <c r="L293">
        <f>IF(B293=0,0,+VLOOKUP($A293,'по изворима и контима'!$A$12:J$499,9,FALSE))</f>
        <v>0</v>
      </c>
      <c r="M293">
        <f>IF($A293=0,0,+VLOOKUP($G293,spisak!$C$11:$F$30,3,FALSE))</f>
        <v>0</v>
      </c>
      <c r="N293">
        <f>IF($A293=0,0,+VLOOKUP($G293,spisak!$C$11:$F$30,4,FALSE))</f>
        <v>0</v>
      </c>
      <c r="O293" s="141">
        <f t="shared" ref="O293" si="321">+IF(A293=0,0,"2015-procena")</f>
        <v>0</v>
      </c>
      <c r="P293" s="123">
        <f>IF(A293=0,0,+VLOOKUP($A293,'по изворима и контима'!$A$12:R$499,COLUMN('по изворима и контима'!L:L),FALSE))</f>
        <v>0</v>
      </c>
    </row>
    <row r="294" spans="1:16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22">
        <f>IF(A294=0,0,+spisak!#REF!)</f>
        <v>0</v>
      </c>
      <c r="F294" s="122">
        <f>+IF(A294=0,0,VLOOKUP(prenos!G294,spisak!C$11:O$498,12,FALSE))</f>
        <v>0</v>
      </c>
      <c r="G294">
        <f>IF(A294=0,0,+VLOOKUP($A294,'по изворима и контима'!$A$12:D$499,4,FALSE))</f>
        <v>0</v>
      </c>
      <c r="H294">
        <f>IF(A294=0,0,+VLOOKUP($A294,'по изворима и контима'!$A$12:G$499,5,FALSE))</f>
        <v>0</v>
      </c>
      <c r="I294">
        <f>IF(A294=0,0,+VLOOKUP($A294,'по изворима и контима'!$A$12:H$499,6,FALSE))</f>
        <v>0</v>
      </c>
      <c r="J294">
        <f>IF(A294=0,0,+VLOOKUP($A294,'по изворима и контима'!$A$12:H$499,7,FALSE))</f>
        <v>0</v>
      </c>
      <c r="K294">
        <f>IF(A294=0,0,+VLOOKUP($A294,'по изворима и контима'!$A$12:I$499,8,FALSE))</f>
        <v>0</v>
      </c>
      <c r="L294">
        <f>IF(B294=0,0,+VLOOKUP($A294,'по изворима и контима'!$A$12:J$499,9,FALSE))</f>
        <v>0</v>
      </c>
      <c r="M294">
        <f>IF($A294=0,0,+VLOOKUP($G294,spisak!$C$11:$F$30,3,FALSE))</f>
        <v>0</v>
      </c>
      <c r="N294">
        <f>IF($A294=0,0,+VLOOKUP($G294,spisak!$C$11:$F$30,4,FALSE))</f>
        <v>0</v>
      </c>
      <c r="O294" s="141">
        <f t="shared" ref="O294" si="322">+IF(A294=0,0,"2016")</f>
        <v>0</v>
      </c>
      <c r="P294" s="123">
        <f>IF(A294=0,0,+VLOOKUP($A294,'по изворима и контима'!$A$12:R$499,COLUMN('по изворима и контима'!M:M),FALSE))</f>
        <v>0</v>
      </c>
    </row>
    <row r="295" spans="1:16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22">
        <f>IF(A295=0,0,+spisak!#REF!)</f>
        <v>0</v>
      </c>
      <c r="F295" s="122">
        <f>+IF(A295=0,0,VLOOKUP(prenos!G295,spisak!C$11:O$498,12,FALSE))</f>
        <v>0</v>
      </c>
      <c r="G295">
        <f>IF(A295=0,0,+VLOOKUP($A295,'по изворима и контима'!$A$12:D$499,4,FALSE))</f>
        <v>0</v>
      </c>
      <c r="H295">
        <f>IF(A295=0,0,+VLOOKUP($A295,'по изворима и контима'!$A$12:G$499,5,FALSE))</f>
        <v>0</v>
      </c>
      <c r="I295">
        <f>IF(A295=0,0,+VLOOKUP($A295,'по изворима и контима'!$A$12:H$499,6,FALSE))</f>
        <v>0</v>
      </c>
      <c r="J295">
        <f>IF(A295=0,0,+VLOOKUP($A295,'по изворима и контима'!$A$12:H$499,7,FALSE))</f>
        <v>0</v>
      </c>
      <c r="K295">
        <f>IF(A295=0,0,+VLOOKUP($A295,'по изворима и контима'!$A$12:I$499,8,FALSE))</f>
        <v>0</v>
      </c>
      <c r="L295">
        <f>IF(B295=0,0,+VLOOKUP($A295,'по изворима и контима'!$A$12:J$499,9,FALSE))</f>
        <v>0</v>
      </c>
      <c r="M295">
        <f>IF($A295=0,0,+VLOOKUP($G295,spisak!$C$11:$F$30,3,FALSE))</f>
        <v>0</v>
      </c>
      <c r="N295">
        <f>IF($A295=0,0,+VLOOKUP($G295,spisak!$C$11:$F$30,4,FALSE))</f>
        <v>0</v>
      </c>
      <c r="O295" s="141">
        <f t="shared" ref="O295" si="323">+IF(A295=0,0,"2017")</f>
        <v>0</v>
      </c>
      <c r="P295" s="123">
        <f>IF(C295=0,0,+VLOOKUP($A295,'по изворима и контима'!$A$12:R$499,COLUMN('по изворима и контима'!N:N),FALSE))</f>
        <v>0</v>
      </c>
    </row>
    <row r="296" spans="1:16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22">
        <f>IF(A296=0,0,+spisak!#REF!)</f>
        <v>0</v>
      </c>
      <c r="F296" s="122">
        <f>+IF(A296=0,0,VLOOKUP(prenos!G296,spisak!C$11:O$498,12,FALSE))</f>
        <v>0</v>
      </c>
      <c r="G296">
        <f>IF(A296=0,0,+VLOOKUP($A296,'по изворима и контима'!$A$12:D$499,4,FALSE))</f>
        <v>0</v>
      </c>
      <c r="H296">
        <f>IF(A296=0,0,+VLOOKUP($A296,'по изворима и контима'!$A$12:G$499,5,FALSE))</f>
        <v>0</v>
      </c>
      <c r="I296">
        <f>IF(A296=0,0,+VLOOKUP($A296,'по изворима и контима'!$A$12:H$499,6,FALSE))</f>
        <v>0</v>
      </c>
      <c r="J296">
        <f>IF(A296=0,0,+VLOOKUP($A296,'по изворима и контима'!$A$12:H$499,7,FALSE))</f>
        <v>0</v>
      </c>
      <c r="K296">
        <f>IF(A296=0,0,+VLOOKUP($A296,'по изворима и контима'!$A$12:I$499,8,FALSE))</f>
        <v>0</v>
      </c>
      <c r="L296">
        <f>IF(B296=0,0,+VLOOKUP($A296,'по изворима и контима'!$A$12:J$499,9,FALSE))</f>
        <v>0</v>
      </c>
      <c r="M296">
        <f>IF($A296=0,0,+VLOOKUP($G296,spisak!$C$11:$F$30,3,FALSE))</f>
        <v>0</v>
      </c>
      <c r="N296">
        <f>IF($A296=0,0,+VLOOKUP($G296,spisak!$C$11:$F$30,4,FALSE))</f>
        <v>0</v>
      </c>
      <c r="O296" s="141">
        <f t="shared" ref="O296" si="324">+IF(A296=0,0,"2018")</f>
        <v>0</v>
      </c>
      <c r="P296" s="123">
        <f>IF(C296=0,0,+VLOOKUP($A296,'по изворима и контима'!$A$12:R$499,COLUMN('по изворима и контима'!O:O),FALSE))</f>
        <v>0</v>
      </c>
    </row>
    <row r="297" spans="1:16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22">
        <f>IF(A297=0,0,+spisak!#REF!)</f>
        <v>0</v>
      </c>
      <c r="F297" s="122">
        <f>+IF(A297=0,0,VLOOKUP(prenos!G297,spisak!C$11:O$498,12,FALSE))</f>
        <v>0</v>
      </c>
      <c r="G297">
        <f>IF(A297=0,0,+VLOOKUP($A297,'по изворима и контима'!$A$12:D$499,4,FALSE))</f>
        <v>0</v>
      </c>
      <c r="H297">
        <f>IF(A297=0,0,+VLOOKUP($A297,'по изворима и контима'!$A$12:G$499,5,FALSE))</f>
        <v>0</v>
      </c>
      <c r="I297">
        <f>IF(A297=0,0,+VLOOKUP($A297,'по изворима и контима'!$A$12:H$499,6,FALSE))</f>
        <v>0</v>
      </c>
      <c r="J297">
        <f>IF(A297=0,0,+VLOOKUP($A297,'по изворима и контима'!$A$12:H$499,7,FALSE))</f>
        <v>0</v>
      </c>
      <c r="K297">
        <f>IF(A297=0,0,+VLOOKUP($A297,'по изворима и контима'!$A$12:I$499,8,FALSE))</f>
        <v>0</v>
      </c>
      <c r="L297">
        <f>IF(B297=0,0,+VLOOKUP($A297,'по изворима и контима'!$A$12:J$499,9,FALSE))</f>
        <v>0</v>
      </c>
      <c r="M297">
        <f>IF($A297=0,0,+VLOOKUP($G297,spisak!$C$11:$F$30,3,FALSE))</f>
        <v>0</v>
      </c>
      <c r="N297">
        <f>IF($A297=0,0,+VLOOKUP($G297,spisak!$C$11:$F$30,4,FALSE))</f>
        <v>0</v>
      </c>
      <c r="O297" s="141">
        <f t="shared" ref="O297" si="325">+IF(A297=0,0,"nakon 2018")</f>
        <v>0</v>
      </c>
      <c r="P297" s="123">
        <f>IF(C297=0,0,+VLOOKUP($A297,'по изворима и контима'!$A$12:R$499,COLUMN('по изворима и контима'!P:P),FALSE))</f>
        <v>0</v>
      </c>
    </row>
    <row r="298" spans="1:16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22">
        <f>IF(A298=0,0,+spisak!#REF!)</f>
        <v>0</v>
      </c>
      <c r="F298" s="122">
        <f>+IF(A298=0,0,VLOOKUP(prenos!G298,spisak!C$11:O$498,12,FALSE))</f>
        <v>0</v>
      </c>
      <c r="G298">
        <f>IF(A298=0,0,+VLOOKUP($A298,'по изворима и контима'!$A$12:D$499,4,FALSE))</f>
        <v>0</v>
      </c>
      <c r="H298">
        <f>IF(A298=0,0,+VLOOKUP($A298,'по изворима и контима'!$A$12:G$499,5,FALSE))</f>
        <v>0</v>
      </c>
      <c r="I298">
        <f>IF(A298=0,0,+VLOOKUP($A298,'по изворима и контима'!$A$12:H$499,6,FALSE))</f>
        <v>0</v>
      </c>
      <c r="J298">
        <f>IF(A298=0,0,+VLOOKUP($A298,'по изворима и контима'!$A$12:H$499,7,FALSE))</f>
        <v>0</v>
      </c>
      <c r="K298">
        <f>IF(A298=0,0,+VLOOKUP($A298,'по изворима и контима'!$A$12:I$499,8,FALSE))</f>
        <v>0</v>
      </c>
      <c r="L298">
        <f>IF(B298=0,0,+VLOOKUP($A298,'по изворима и контима'!$A$12:J$499,9,FALSE))</f>
        <v>0</v>
      </c>
      <c r="M298">
        <f>IF($A298=0,0,+VLOOKUP($G298,spisak!$C$11:$F$30,3,FALSE))</f>
        <v>0</v>
      </c>
      <c r="N298">
        <f>IF($A298=0,0,+VLOOKUP($G298,spisak!$C$11:$F$30,4,FALSE))</f>
        <v>0</v>
      </c>
      <c r="O298" s="141">
        <f t="shared" ref="O298" si="326">+IF(A298=0,0,"do 2014")</f>
        <v>0</v>
      </c>
      <c r="P298" s="123">
        <f>IF(A298=0,0,+VLOOKUP($A298,'по изворима и контима'!$A$12:L$499,COLUMN('по изворима и контима'!J:J),FALSE))</f>
        <v>0</v>
      </c>
    </row>
    <row r="299" spans="1:16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22">
        <f>IF(A299=0,0,+spisak!#REF!)</f>
        <v>0</v>
      </c>
      <c r="F299" s="122">
        <f>+IF(A299=0,0,VLOOKUP(prenos!G299,spisak!C$11:O$498,12,FALSE))</f>
        <v>0</v>
      </c>
      <c r="G299">
        <f>IF(A299=0,0,+VLOOKUP($A299,'по изворима и контима'!$A$12:D$499,4,FALSE))</f>
        <v>0</v>
      </c>
      <c r="H299">
        <f>IF(A299=0,0,+VLOOKUP($A299,'по изворима и контима'!$A$12:G$499,5,FALSE))</f>
        <v>0</v>
      </c>
      <c r="I299">
        <f>IF(A299=0,0,+VLOOKUP($A299,'по изворима и контима'!$A$12:H$499,6,FALSE))</f>
        <v>0</v>
      </c>
      <c r="J299">
        <f>IF(A299=0,0,+VLOOKUP($A299,'по изворима и контима'!$A$12:H$499,7,FALSE))</f>
        <v>0</v>
      </c>
      <c r="K299">
        <f>IF(A299=0,0,+VLOOKUP($A299,'по изворима и контима'!$A$12:I$499,8,FALSE))</f>
        <v>0</v>
      </c>
      <c r="L299">
        <f>IF(B299=0,0,+VLOOKUP($A299,'по изворима и контима'!$A$12:J$499,9,FALSE))</f>
        <v>0</v>
      </c>
      <c r="M299">
        <f>IF($A299=0,0,+VLOOKUP($G299,spisak!$C$11:$F$30,3,FALSE))</f>
        <v>0</v>
      </c>
      <c r="N299">
        <f>IF($A299=0,0,+VLOOKUP($G299,spisak!$C$11:$F$30,4,FALSE))</f>
        <v>0</v>
      </c>
      <c r="O299" s="141">
        <f t="shared" ref="O299" si="327">+IF(A299=0,0,"2015-plan")</f>
        <v>0</v>
      </c>
      <c r="P299" s="123">
        <f>IF(A299=0,0,+VLOOKUP($A299,'по изворима и контима'!$A$12:R$499,COLUMN('по изворима и контима'!K:K),FALSE))</f>
        <v>0</v>
      </c>
    </row>
    <row r="300" spans="1:16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22">
        <f>IF(A300=0,0,+spisak!#REF!)</f>
        <v>0</v>
      </c>
      <c r="F300" s="122">
        <f>+IF(A300=0,0,VLOOKUP(prenos!G300,spisak!C$11:O$498,12,FALSE))</f>
        <v>0</v>
      </c>
      <c r="G300">
        <f>IF(A300=0,0,+VLOOKUP($A300,'по изворима и контима'!$A$12:D$499,4,FALSE))</f>
        <v>0</v>
      </c>
      <c r="H300">
        <f>IF(A300=0,0,+VLOOKUP($A300,'по изворима и контима'!$A$12:G$499,5,FALSE))</f>
        <v>0</v>
      </c>
      <c r="I300">
        <f>IF(A300=0,0,+VLOOKUP($A300,'по изворима и контима'!$A$12:H$499,6,FALSE))</f>
        <v>0</v>
      </c>
      <c r="J300">
        <f>IF(A300=0,0,+VLOOKUP($A300,'по изворима и контима'!$A$12:H$499,7,FALSE))</f>
        <v>0</v>
      </c>
      <c r="K300">
        <f>IF(A300=0,0,+VLOOKUP($A300,'по изворима и контима'!$A$12:I$499,8,FALSE))</f>
        <v>0</v>
      </c>
      <c r="L300">
        <f>IF(B300=0,0,+VLOOKUP($A300,'по изворима и контима'!$A$12:J$499,9,FALSE))</f>
        <v>0</v>
      </c>
      <c r="M300">
        <f>IF($A300=0,0,+VLOOKUP($G300,spisak!$C$11:$F$30,3,FALSE))</f>
        <v>0</v>
      </c>
      <c r="N300">
        <f>IF($A300=0,0,+VLOOKUP($G300,spisak!$C$11:$F$30,4,FALSE))</f>
        <v>0</v>
      </c>
      <c r="O300" s="141">
        <f t="shared" ref="O300" si="328">+IF(A300=0,0,"2015-procena")</f>
        <v>0</v>
      </c>
      <c r="P300" s="123">
        <f>IF(A300=0,0,+VLOOKUP($A300,'по изворима и контима'!$A$12:R$499,COLUMN('по изворима и контима'!L:L),FALSE))</f>
        <v>0</v>
      </c>
    </row>
    <row r="301" spans="1:16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22">
        <f>IF(A301=0,0,+spisak!#REF!)</f>
        <v>0</v>
      </c>
      <c r="F301" s="122">
        <f>+IF(A301=0,0,VLOOKUP(prenos!G301,spisak!C$11:O$498,12,FALSE))</f>
        <v>0</v>
      </c>
      <c r="G301">
        <f>IF(A301=0,0,+VLOOKUP($A301,'по изворима и контима'!$A$12:D$499,4,FALSE))</f>
        <v>0</v>
      </c>
      <c r="H301">
        <f>IF(A301=0,0,+VLOOKUP($A301,'по изворима и контима'!$A$12:G$499,5,FALSE))</f>
        <v>0</v>
      </c>
      <c r="I301">
        <f>IF(A301=0,0,+VLOOKUP($A301,'по изворима и контима'!$A$12:H$499,6,FALSE))</f>
        <v>0</v>
      </c>
      <c r="J301">
        <f>IF(A301=0,0,+VLOOKUP($A301,'по изворима и контима'!$A$12:H$499,7,FALSE))</f>
        <v>0</v>
      </c>
      <c r="K301">
        <f>IF(A301=0,0,+VLOOKUP($A301,'по изворима и контима'!$A$12:I$499,8,FALSE))</f>
        <v>0</v>
      </c>
      <c r="L301">
        <f>IF(B301=0,0,+VLOOKUP($A301,'по изворима и контима'!$A$12:J$499,9,FALSE))</f>
        <v>0</v>
      </c>
      <c r="M301">
        <f>IF($A301=0,0,+VLOOKUP($G301,spisak!$C$11:$F$30,3,FALSE))</f>
        <v>0</v>
      </c>
      <c r="N301">
        <f>IF($A301=0,0,+VLOOKUP($G301,spisak!$C$11:$F$30,4,FALSE))</f>
        <v>0</v>
      </c>
      <c r="O301" s="141">
        <f t="shared" ref="O301" si="329">+IF(A301=0,0,"2016")</f>
        <v>0</v>
      </c>
      <c r="P301" s="123">
        <f>IF(A301=0,0,+VLOOKUP($A301,'по изворима и контима'!$A$12:R$499,COLUMN('по изворима и контима'!M:M),FALSE))</f>
        <v>0</v>
      </c>
    </row>
    <row r="302" spans="1:16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22">
        <f>IF(A302=0,0,+spisak!#REF!)</f>
        <v>0</v>
      </c>
      <c r="F302" s="122">
        <f>+IF(A302=0,0,VLOOKUP(prenos!G302,spisak!C$11:O$498,12,FALSE))</f>
        <v>0</v>
      </c>
      <c r="G302">
        <f>IF(A302=0,0,+VLOOKUP($A302,'по изворима и контима'!$A$12:D$499,4,FALSE))</f>
        <v>0</v>
      </c>
      <c r="H302">
        <f>IF(A302=0,0,+VLOOKUP($A302,'по изворима и контима'!$A$12:G$499,5,FALSE))</f>
        <v>0</v>
      </c>
      <c r="I302">
        <f>IF(A302=0,0,+VLOOKUP($A302,'по изворима и контима'!$A$12:H$499,6,FALSE))</f>
        <v>0</v>
      </c>
      <c r="J302">
        <f>IF(A302=0,0,+VLOOKUP($A302,'по изворима и контима'!$A$12:H$499,7,FALSE))</f>
        <v>0</v>
      </c>
      <c r="K302">
        <f>IF(A302=0,0,+VLOOKUP($A302,'по изворима и контима'!$A$12:I$499,8,FALSE))</f>
        <v>0</v>
      </c>
      <c r="L302">
        <f>IF(B302=0,0,+VLOOKUP($A302,'по изворима и контима'!$A$12:J$499,9,FALSE))</f>
        <v>0</v>
      </c>
      <c r="M302">
        <f>IF($A302=0,0,+VLOOKUP($G302,spisak!$C$11:$F$30,3,FALSE))</f>
        <v>0</v>
      </c>
      <c r="N302">
        <f>IF($A302=0,0,+VLOOKUP($G302,spisak!$C$11:$F$30,4,FALSE))</f>
        <v>0</v>
      </c>
      <c r="O302" s="141">
        <f t="shared" ref="O302" si="330">+IF(A302=0,0,"2017")</f>
        <v>0</v>
      </c>
      <c r="P302" s="123">
        <f>IF(C302=0,0,+VLOOKUP($A302,'по изворима и контима'!$A$12:R$499,COLUMN('по изворима и контима'!N:N),FALSE))</f>
        <v>0</v>
      </c>
    </row>
    <row r="303" spans="1:16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22">
        <f>IF(A303=0,0,+spisak!#REF!)</f>
        <v>0</v>
      </c>
      <c r="F303" s="122">
        <f>+IF(A303=0,0,VLOOKUP(prenos!G303,spisak!C$11:O$498,12,FALSE))</f>
        <v>0</v>
      </c>
      <c r="G303">
        <f>IF(A303=0,0,+VLOOKUP($A303,'по изворима и контима'!$A$12:D$499,4,FALSE))</f>
        <v>0</v>
      </c>
      <c r="H303">
        <f>IF(A303=0,0,+VLOOKUP($A303,'по изворима и контима'!$A$12:G$499,5,FALSE))</f>
        <v>0</v>
      </c>
      <c r="I303">
        <f>IF(A303=0,0,+VLOOKUP($A303,'по изворима и контима'!$A$12:H$499,6,FALSE))</f>
        <v>0</v>
      </c>
      <c r="J303">
        <f>IF(A303=0,0,+VLOOKUP($A303,'по изворима и контима'!$A$12:H$499,7,FALSE))</f>
        <v>0</v>
      </c>
      <c r="K303">
        <f>IF(A303=0,0,+VLOOKUP($A303,'по изворима и контима'!$A$12:I$499,8,FALSE))</f>
        <v>0</v>
      </c>
      <c r="L303">
        <f>IF(B303=0,0,+VLOOKUP($A303,'по изворима и контима'!$A$12:J$499,9,FALSE))</f>
        <v>0</v>
      </c>
      <c r="M303">
        <f>IF($A303=0,0,+VLOOKUP($G303,spisak!$C$11:$F$30,3,FALSE))</f>
        <v>0</v>
      </c>
      <c r="N303">
        <f>IF($A303=0,0,+VLOOKUP($G303,spisak!$C$11:$F$30,4,FALSE))</f>
        <v>0</v>
      </c>
      <c r="O303" s="141">
        <f t="shared" ref="O303" si="331">+IF(A303=0,0,"2018")</f>
        <v>0</v>
      </c>
      <c r="P303" s="123">
        <f>IF(C303=0,0,+VLOOKUP($A303,'по изворима и контима'!$A$12:R$499,COLUMN('по изворима и контима'!O:O),FALSE))</f>
        <v>0</v>
      </c>
    </row>
    <row r="304" spans="1:16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22">
        <f>IF(A304=0,0,+spisak!#REF!)</f>
        <v>0</v>
      </c>
      <c r="F304" s="122">
        <f>+IF(A304=0,0,VLOOKUP(prenos!G304,spisak!C$11:O$498,12,FALSE))</f>
        <v>0</v>
      </c>
      <c r="G304">
        <f>IF(A304=0,0,+VLOOKUP($A304,'по изворима и контима'!$A$12:D$499,4,FALSE))</f>
        <v>0</v>
      </c>
      <c r="H304">
        <f>IF(A304=0,0,+VLOOKUP($A304,'по изворима и контима'!$A$12:G$499,5,FALSE))</f>
        <v>0</v>
      </c>
      <c r="I304">
        <f>IF(A304=0,0,+VLOOKUP($A304,'по изворима и контима'!$A$12:H$499,6,FALSE))</f>
        <v>0</v>
      </c>
      <c r="J304">
        <f>IF(A304=0,0,+VLOOKUP($A304,'по изворима и контима'!$A$12:H$499,7,FALSE))</f>
        <v>0</v>
      </c>
      <c r="K304">
        <f>IF(A304=0,0,+VLOOKUP($A304,'по изворима и контима'!$A$12:I$499,8,FALSE))</f>
        <v>0</v>
      </c>
      <c r="L304">
        <f>IF(B304=0,0,+VLOOKUP($A304,'по изворима и контима'!$A$12:J$499,9,FALSE))</f>
        <v>0</v>
      </c>
      <c r="M304">
        <f>IF($A304=0,0,+VLOOKUP($G304,spisak!$C$11:$F$30,3,FALSE))</f>
        <v>0</v>
      </c>
      <c r="N304">
        <f>IF($A304=0,0,+VLOOKUP($G304,spisak!$C$11:$F$30,4,FALSE))</f>
        <v>0</v>
      </c>
      <c r="O304" s="141">
        <f t="shared" ref="O304" si="332">+IF(A304=0,0,"nakon 2018")</f>
        <v>0</v>
      </c>
      <c r="P304" s="123">
        <f>IF(C304=0,0,+VLOOKUP($A304,'по изворима и контима'!$A$12:R$499,COLUMN('по изворима и контима'!P:P),FALSE))</f>
        <v>0</v>
      </c>
    </row>
    <row r="305" spans="1:16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22">
        <f>IF(A305=0,0,+spisak!#REF!)</f>
        <v>0</v>
      </c>
      <c r="F305" s="122">
        <f>+IF(A305=0,0,VLOOKUP(prenos!G305,spisak!C$11:O$498,12,FALSE))</f>
        <v>0</v>
      </c>
      <c r="G305">
        <f>IF(A305=0,0,+VLOOKUP($A305,'по изворима и контима'!$A$12:D$499,4,FALSE))</f>
        <v>0</v>
      </c>
      <c r="H305">
        <f>IF(A305=0,0,+VLOOKUP($A305,'по изворима и контима'!$A$12:G$499,5,FALSE))</f>
        <v>0</v>
      </c>
      <c r="I305">
        <f>IF(A305=0,0,+VLOOKUP($A305,'по изворима и контима'!$A$12:H$499,6,FALSE))</f>
        <v>0</v>
      </c>
      <c r="J305">
        <f>IF(A305=0,0,+VLOOKUP($A305,'по изворима и контима'!$A$12:H$499,7,FALSE))</f>
        <v>0</v>
      </c>
      <c r="K305">
        <f>IF(A305=0,0,+VLOOKUP($A305,'по изворима и контима'!$A$12:I$499,8,FALSE))</f>
        <v>0</v>
      </c>
      <c r="L305">
        <f>IF(B305=0,0,+VLOOKUP($A305,'по изворима и контима'!$A$12:J$499,9,FALSE))</f>
        <v>0</v>
      </c>
      <c r="M305">
        <f>IF($A305=0,0,+VLOOKUP($G305,spisak!$C$11:$F$30,3,FALSE))</f>
        <v>0</v>
      </c>
      <c r="N305">
        <f>IF($A305=0,0,+VLOOKUP($G305,spisak!$C$11:$F$30,4,FALSE))</f>
        <v>0</v>
      </c>
      <c r="O305" s="141">
        <f t="shared" ref="O305" si="333">+IF(A305=0,0,"do 2014")</f>
        <v>0</v>
      </c>
      <c r="P305" s="123">
        <f>IF(A305=0,0,+VLOOKUP($A305,'по изворима и контима'!$A$12:L$499,COLUMN('по изворима и контима'!J:J),FALSE))</f>
        <v>0</v>
      </c>
    </row>
    <row r="306" spans="1:16">
      <c r="A306">
        <f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22">
        <f>IF(A306=0,0,+spisak!#REF!)</f>
        <v>0</v>
      </c>
      <c r="F306" s="122">
        <f>+IF(A306=0,0,VLOOKUP(prenos!G306,spisak!C$11:O$498,12,FALSE))</f>
        <v>0</v>
      </c>
      <c r="G306">
        <f>IF(A306=0,0,+VLOOKUP($A306,'по изворима и контима'!$A$12:D$499,4,FALSE))</f>
        <v>0</v>
      </c>
      <c r="H306">
        <f>IF(A306=0,0,+VLOOKUP($A306,'по изворима и контима'!$A$12:G$499,5,FALSE))</f>
        <v>0</v>
      </c>
      <c r="I306">
        <f>IF(A306=0,0,+VLOOKUP($A306,'по изворима и контима'!$A$12:H$499,6,FALSE))</f>
        <v>0</v>
      </c>
      <c r="J306">
        <f>IF(A306=0,0,+VLOOKUP($A306,'по изворима и контима'!$A$12:H$499,7,FALSE))</f>
        <v>0</v>
      </c>
      <c r="K306">
        <f>IF(A306=0,0,+VLOOKUP($A306,'по изворима и контима'!$A$12:I$499,8,FALSE))</f>
        <v>0</v>
      </c>
      <c r="L306">
        <f>IF(B306=0,0,+VLOOKUP($A306,'по изворима и контима'!$A$12:J$499,9,FALSE))</f>
        <v>0</v>
      </c>
      <c r="M306">
        <f>IF($A306=0,0,+VLOOKUP($G306,spisak!$C$11:$F$30,3,FALSE))</f>
        <v>0</v>
      </c>
      <c r="N306">
        <f>IF($A306=0,0,+VLOOKUP($G306,spisak!$C$11:$F$30,4,FALSE))</f>
        <v>0</v>
      </c>
      <c r="O306" s="141">
        <f t="shared" ref="O306" si="334">+IF(A306=0,0,"2015-plan")</f>
        <v>0</v>
      </c>
      <c r="P306" s="123">
        <f>IF(A306=0,0,+VLOOKUP($A306,'по изворима и контима'!$A$12:R$499,COLUMN('по изворима и контима'!K:K),FALSE))</f>
        <v>0</v>
      </c>
    </row>
    <row r="307" spans="1:16">
      <c r="A307">
        <f t="shared" ref="A307:A311" si="335">+A306</f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22">
        <f>IF(A307=0,0,+spisak!#REF!)</f>
        <v>0</v>
      </c>
      <c r="F307" s="122">
        <f>+IF(A307=0,0,VLOOKUP(prenos!G307,spisak!C$11:O$498,12,FALSE))</f>
        <v>0</v>
      </c>
      <c r="G307">
        <f>IF(A307=0,0,+VLOOKUP($A307,'по изворима и контима'!$A$12:D$499,4,FALSE))</f>
        <v>0</v>
      </c>
      <c r="H307">
        <f>IF(A307=0,0,+VLOOKUP($A307,'по изворима и контима'!$A$12:G$499,5,FALSE))</f>
        <v>0</v>
      </c>
      <c r="I307">
        <f>IF(A307=0,0,+VLOOKUP($A307,'по изворима и контима'!$A$12:H$499,6,FALSE))</f>
        <v>0</v>
      </c>
      <c r="J307">
        <f>IF(A307=0,0,+VLOOKUP($A307,'по изворима и контима'!$A$12:H$499,7,FALSE))</f>
        <v>0</v>
      </c>
      <c r="K307">
        <f>IF(A307=0,0,+VLOOKUP($A307,'по изворима и контима'!$A$12:I$499,8,FALSE))</f>
        <v>0</v>
      </c>
      <c r="L307">
        <f>IF(B307=0,0,+VLOOKUP($A307,'по изворима и контима'!$A$12:J$499,9,FALSE))</f>
        <v>0</v>
      </c>
      <c r="M307">
        <f>IF($A307=0,0,+VLOOKUP($G307,spisak!$C$11:$F$30,3,FALSE))</f>
        <v>0</v>
      </c>
      <c r="N307">
        <f>IF($A307=0,0,+VLOOKUP($G307,spisak!$C$11:$F$30,4,FALSE))</f>
        <v>0</v>
      </c>
      <c r="O307" s="141">
        <f t="shared" ref="O307" si="336">+IF(A307=0,0,"2015-procena")</f>
        <v>0</v>
      </c>
      <c r="P307" s="123">
        <f>IF(A307=0,0,+VLOOKUP($A307,'по изворима и контима'!$A$12:R$499,COLUMN('по изворима и контима'!L:L),FALSE))</f>
        <v>0</v>
      </c>
    </row>
    <row r="308" spans="1:16">
      <c r="A308">
        <f t="shared" si="335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22">
        <f>IF(A308=0,0,+spisak!#REF!)</f>
        <v>0</v>
      </c>
      <c r="F308" s="122">
        <f>+IF(A308=0,0,VLOOKUP(prenos!G308,spisak!C$11:O$498,12,FALSE))</f>
        <v>0</v>
      </c>
      <c r="G308">
        <f>IF(A308=0,0,+VLOOKUP($A308,'по изворима и контима'!$A$12:D$499,4,FALSE))</f>
        <v>0</v>
      </c>
      <c r="H308">
        <f>IF(A308=0,0,+VLOOKUP($A308,'по изворима и контима'!$A$12:G$499,5,FALSE))</f>
        <v>0</v>
      </c>
      <c r="I308">
        <f>IF(A308=0,0,+VLOOKUP($A308,'по изворима и контима'!$A$12:H$499,6,FALSE))</f>
        <v>0</v>
      </c>
      <c r="J308">
        <f>IF(A308=0,0,+VLOOKUP($A308,'по изворима и контима'!$A$12:H$499,7,FALSE))</f>
        <v>0</v>
      </c>
      <c r="K308">
        <f>IF(A308=0,0,+VLOOKUP($A308,'по изворима и контима'!$A$12:I$499,8,FALSE))</f>
        <v>0</v>
      </c>
      <c r="L308">
        <f>IF(B308=0,0,+VLOOKUP($A308,'по изворима и контима'!$A$12:J$499,9,FALSE))</f>
        <v>0</v>
      </c>
      <c r="M308">
        <f>IF($A308=0,0,+VLOOKUP($G308,spisak!$C$11:$F$30,3,FALSE))</f>
        <v>0</v>
      </c>
      <c r="N308">
        <f>IF($A308=0,0,+VLOOKUP($G308,spisak!$C$11:$F$30,4,FALSE))</f>
        <v>0</v>
      </c>
      <c r="O308" s="141">
        <f t="shared" ref="O308" si="337">+IF(A308=0,0,"2016")</f>
        <v>0</v>
      </c>
      <c r="P308" s="123">
        <f>IF(A308=0,0,+VLOOKUP($A308,'по изворима и контима'!$A$12:R$499,COLUMN('по изворима и контима'!M:M),FALSE))</f>
        <v>0</v>
      </c>
    </row>
    <row r="309" spans="1:16">
      <c r="A309">
        <f t="shared" si="335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22">
        <f>IF(A309=0,0,+spisak!#REF!)</f>
        <v>0</v>
      </c>
      <c r="F309" s="122">
        <f>+IF(A309=0,0,VLOOKUP(prenos!G309,spisak!C$11:O$498,12,FALSE))</f>
        <v>0</v>
      </c>
      <c r="G309">
        <f>IF(A309=0,0,+VLOOKUP($A309,'по изворима и контима'!$A$12:D$499,4,FALSE))</f>
        <v>0</v>
      </c>
      <c r="H309">
        <f>IF(A309=0,0,+VLOOKUP($A309,'по изворима и контима'!$A$12:G$499,5,FALSE))</f>
        <v>0</v>
      </c>
      <c r="I309">
        <f>IF(A309=0,0,+VLOOKUP($A309,'по изворима и контима'!$A$12:H$499,6,FALSE))</f>
        <v>0</v>
      </c>
      <c r="J309">
        <f>IF(A309=0,0,+VLOOKUP($A309,'по изворима и контима'!$A$12:H$499,7,FALSE))</f>
        <v>0</v>
      </c>
      <c r="K309">
        <f>IF(A309=0,0,+VLOOKUP($A309,'по изворима и контима'!$A$12:I$499,8,FALSE))</f>
        <v>0</v>
      </c>
      <c r="L309">
        <f>IF(B309=0,0,+VLOOKUP($A309,'по изворима и контима'!$A$12:J$499,9,FALSE))</f>
        <v>0</v>
      </c>
      <c r="M309">
        <f>IF($A309=0,0,+VLOOKUP($G309,spisak!$C$11:$F$30,3,FALSE))</f>
        <v>0</v>
      </c>
      <c r="N309">
        <f>IF($A309=0,0,+VLOOKUP($G309,spisak!$C$11:$F$30,4,FALSE))</f>
        <v>0</v>
      </c>
      <c r="O309" s="141">
        <f t="shared" ref="O309" si="338">+IF(A309=0,0,"2017")</f>
        <v>0</v>
      </c>
      <c r="P309" s="123">
        <f>IF(C309=0,0,+VLOOKUP($A309,'по изворима и контима'!$A$12:R$499,COLUMN('по изворима и контима'!N:N),FALSE))</f>
        <v>0</v>
      </c>
    </row>
    <row r="310" spans="1:16">
      <c r="A310">
        <f t="shared" si="335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22">
        <f>IF(A310=0,0,+spisak!#REF!)</f>
        <v>0</v>
      </c>
      <c r="F310" s="122">
        <f>+IF(A310=0,0,VLOOKUP(prenos!G310,spisak!C$11:O$498,12,FALSE))</f>
        <v>0</v>
      </c>
      <c r="G310">
        <f>IF(A310=0,0,+VLOOKUP($A310,'по изворима и контима'!$A$12:D$499,4,FALSE))</f>
        <v>0</v>
      </c>
      <c r="H310">
        <f>IF(A310=0,0,+VLOOKUP($A310,'по изворима и контима'!$A$12:G$499,5,FALSE))</f>
        <v>0</v>
      </c>
      <c r="I310">
        <f>IF(A310=0,0,+VLOOKUP($A310,'по изворима и контима'!$A$12:H$499,6,FALSE))</f>
        <v>0</v>
      </c>
      <c r="J310">
        <f>IF(A310=0,0,+VLOOKUP($A310,'по изворима и контима'!$A$12:H$499,7,FALSE))</f>
        <v>0</v>
      </c>
      <c r="K310">
        <f>IF(A310=0,0,+VLOOKUP($A310,'по изворима и контима'!$A$12:I$499,8,FALSE))</f>
        <v>0</v>
      </c>
      <c r="L310">
        <f>IF(B310=0,0,+VLOOKUP($A310,'по изворима и контима'!$A$12:J$499,9,FALSE))</f>
        <v>0</v>
      </c>
      <c r="M310">
        <f>IF($A310=0,0,+VLOOKUP($G310,spisak!$C$11:$F$30,3,FALSE))</f>
        <v>0</v>
      </c>
      <c r="N310">
        <f>IF($A310=0,0,+VLOOKUP($G310,spisak!$C$11:$F$30,4,FALSE))</f>
        <v>0</v>
      </c>
      <c r="O310" s="141">
        <f t="shared" ref="O310" si="339">+IF(A310=0,0,"2018")</f>
        <v>0</v>
      </c>
      <c r="P310" s="123">
        <f>IF(C310=0,0,+VLOOKUP($A310,'по изворима и контима'!$A$12:R$499,COLUMN('по изворима и контима'!O:O),FALSE))</f>
        <v>0</v>
      </c>
    </row>
    <row r="311" spans="1:16">
      <c r="A311">
        <f t="shared" si="335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22">
        <f>IF(A311=0,0,+spisak!#REF!)</f>
        <v>0</v>
      </c>
      <c r="F311" s="122">
        <f>+IF(A311=0,0,VLOOKUP(prenos!G311,spisak!C$11:O$498,12,FALSE))</f>
        <v>0</v>
      </c>
      <c r="G311">
        <f>IF(A311=0,0,+VLOOKUP($A311,'по изворима и контима'!$A$12:D$499,4,FALSE))</f>
        <v>0</v>
      </c>
      <c r="H311">
        <f>IF(A311=0,0,+VLOOKUP($A311,'по изворима и контима'!$A$12:G$499,5,FALSE))</f>
        <v>0</v>
      </c>
      <c r="I311">
        <f>IF(A311=0,0,+VLOOKUP($A311,'по изворима и контима'!$A$12:H$499,6,FALSE))</f>
        <v>0</v>
      </c>
      <c r="J311">
        <f>IF(A311=0,0,+VLOOKUP($A311,'по изворима и контима'!$A$12:H$499,7,FALSE))</f>
        <v>0</v>
      </c>
      <c r="K311">
        <f>IF(A311=0,0,+VLOOKUP($A311,'по изворима и контима'!$A$12:I$499,8,FALSE))</f>
        <v>0</v>
      </c>
      <c r="L311">
        <f>IF(B311=0,0,+VLOOKUP($A311,'по изворима и контима'!$A$12:J$499,9,FALSE))</f>
        <v>0</v>
      </c>
      <c r="M311">
        <f>IF($A311=0,0,+VLOOKUP($G311,spisak!$C$11:$F$30,3,FALSE))</f>
        <v>0</v>
      </c>
      <c r="N311">
        <f>IF($A311=0,0,+VLOOKUP($G311,spisak!$C$11:$F$30,4,FALSE))</f>
        <v>0</v>
      </c>
      <c r="O311" s="141">
        <f t="shared" ref="O311" si="340">+IF(A311=0,0,"nakon 2018")</f>
        <v>0</v>
      </c>
      <c r="P311" s="123">
        <f>IF(C311=0,0,+VLOOKUP($A311,'по изворима и контима'!$A$12:R$499,COLUMN('по изворима и контима'!P:P),FALSE))</f>
        <v>0</v>
      </c>
    </row>
    <row r="312" spans="1:16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22">
        <f>IF(A312=0,0,+spisak!#REF!)</f>
        <v>0</v>
      </c>
      <c r="F312" s="122">
        <f>+IF(A312=0,0,VLOOKUP(prenos!G312,spisak!C$11:O$498,12,FALSE))</f>
        <v>0</v>
      </c>
      <c r="G312">
        <f>IF(A312=0,0,+VLOOKUP($A312,'по изворима и контима'!$A$12:D$499,4,FALSE))</f>
        <v>0</v>
      </c>
      <c r="H312">
        <f>IF(A312=0,0,+VLOOKUP($A312,'по изворима и контима'!$A$12:G$499,5,FALSE))</f>
        <v>0</v>
      </c>
      <c r="I312">
        <f>IF(A312=0,0,+VLOOKUP($A312,'по изворима и контима'!$A$12:H$499,6,FALSE))</f>
        <v>0</v>
      </c>
      <c r="J312">
        <f>IF(A312=0,0,+VLOOKUP($A312,'по изворима и контима'!$A$12:H$499,7,FALSE))</f>
        <v>0</v>
      </c>
      <c r="K312">
        <f>IF(A312=0,0,+VLOOKUP($A312,'по изворима и контима'!$A$12:I$499,8,FALSE))</f>
        <v>0</v>
      </c>
      <c r="L312">
        <f>IF(B312=0,0,+VLOOKUP($A312,'по изворима и контима'!$A$12:J$499,9,FALSE))</f>
        <v>0</v>
      </c>
      <c r="M312">
        <f>IF($A312=0,0,+VLOOKUP($G312,spisak!$C$11:$F$30,3,FALSE))</f>
        <v>0</v>
      </c>
      <c r="N312">
        <f>IF($A312=0,0,+VLOOKUP($G312,spisak!$C$11:$F$30,4,FALSE))</f>
        <v>0</v>
      </c>
      <c r="O312" s="141">
        <f t="shared" ref="O312" si="341">+IF(A312=0,0,"do 2014")</f>
        <v>0</v>
      </c>
      <c r="P312" s="123">
        <f>IF(A312=0,0,+VLOOKUP($A312,'по изворима и контима'!$A$12:L$499,COLUMN('по изворима и контима'!J:J),FALSE))</f>
        <v>0</v>
      </c>
    </row>
    <row r="313" spans="1:16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22">
        <f>IF(A313=0,0,+spisak!#REF!)</f>
        <v>0</v>
      </c>
      <c r="F313" s="122">
        <f>+IF(A313=0,0,VLOOKUP(prenos!G313,spisak!C$11:O$498,12,FALSE))</f>
        <v>0</v>
      </c>
      <c r="G313">
        <f>IF(A313=0,0,+VLOOKUP($A313,'по изворима и контима'!$A$12:D$499,4,FALSE))</f>
        <v>0</v>
      </c>
      <c r="H313">
        <f>IF(A313=0,0,+VLOOKUP($A313,'по изворима и контима'!$A$12:G$499,5,FALSE))</f>
        <v>0</v>
      </c>
      <c r="I313">
        <f>IF(A313=0,0,+VLOOKUP($A313,'по изворима и контима'!$A$12:H$499,6,FALSE))</f>
        <v>0</v>
      </c>
      <c r="J313">
        <f>IF(A313=0,0,+VLOOKUP($A313,'по изворима и контима'!$A$12:H$499,7,FALSE))</f>
        <v>0</v>
      </c>
      <c r="K313">
        <f>IF(A313=0,0,+VLOOKUP($A313,'по изворима и контима'!$A$12:I$499,8,FALSE))</f>
        <v>0</v>
      </c>
      <c r="L313">
        <f>IF(B313=0,0,+VLOOKUP($A313,'по изворима и контима'!$A$12:J$499,9,FALSE))</f>
        <v>0</v>
      </c>
      <c r="M313">
        <f>IF($A313=0,0,+VLOOKUP($G313,spisak!$C$11:$F$30,3,FALSE))</f>
        <v>0</v>
      </c>
      <c r="N313">
        <f>IF($A313=0,0,+VLOOKUP($G313,spisak!$C$11:$F$30,4,FALSE))</f>
        <v>0</v>
      </c>
      <c r="O313" s="141">
        <f t="shared" ref="O313" si="343">+IF(A313=0,0,"2015-plan")</f>
        <v>0</v>
      </c>
      <c r="P313" s="123">
        <f>IF(A313=0,0,+VLOOKUP($A313,'по изворима и контима'!$A$12:R$499,COLUMN('по изворима и контима'!K:K),FALSE))</f>
        <v>0</v>
      </c>
    </row>
    <row r="314" spans="1:16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22">
        <f>IF(A314=0,0,+spisak!#REF!)</f>
        <v>0</v>
      </c>
      <c r="F314" s="122">
        <f>+IF(A314=0,0,VLOOKUP(prenos!G314,spisak!C$11:O$498,12,FALSE))</f>
        <v>0</v>
      </c>
      <c r="G314">
        <f>IF(A314=0,0,+VLOOKUP($A314,'по изворима и контима'!$A$12:D$499,4,FALSE))</f>
        <v>0</v>
      </c>
      <c r="H314">
        <f>IF(A314=0,0,+VLOOKUP($A314,'по изворима и контима'!$A$12:G$499,5,FALSE))</f>
        <v>0</v>
      </c>
      <c r="I314">
        <f>IF(A314=0,0,+VLOOKUP($A314,'по изворима и контима'!$A$12:H$499,6,FALSE))</f>
        <v>0</v>
      </c>
      <c r="J314">
        <f>IF(A314=0,0,+VLOOKUP($A314,'по изворима и контима'!$A$12:H$499,7,FALSE))</f>
        <v>0</v>
      </c>
      <c r="K314">
        <f>IF(A314=0,0,+VLOOKUP($A314,'по изворима и контима'!$A$12:I$499,8,FALSE))</f>
        <v>0</v>
      </c>
      <c r="L314">
        <f>IF(B314=0,0,+VLOOKUP($A314,'по изворима и контима'!$A$12:J$499,9,FALSE))</f>
        <v>0</v>
      </c>
      <c r="M314">
        <f>IF($A314=0,0,+VLOOKUP($G314,spisak!$C$11:$F$30,3,FALSE))</f>
        <v>0</v>
      </c>
      <c r="N314">
        <f>IF($A314=0,0,+VLOOKUP($G314,spisak!$C$11:$F$30,4,FALSE))</f>
        <v>0</v>
      </c>
      <c r="O314" s="141">
        <f t="shared" ref="O314" si="344">+IF(A314=0,0,"2015-procena")</f>
        <v>0</v>
      </c>
      <c r="P314" s="123">
        <f>IF(A314=0,0,+VLOOKUP($A314,'по изворима и контима'!$A$12:R$499,COLUMN('по изворима и контима'!L:L),FALSE))</f>
        <v>0</v>
      </c>
    </row>
    <row r="315" spans="1:16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22">
        <f>IF(A315=0,0,+spisak!#REF!)</f>
        <v>0</v>
      </c>
      <c r="F315" s="122">
        <f>+IF(A315=0,0,VLOOKUP(prenos!G315,spisak!C$11:O$498,12,FALSE))</f>
        <v>0</v>
      </c>
      <c r="G315">
        <f>IF(A315=0,0,+VLOOKUP($A315,'по изворима и контима'!$A$12:D$499,4,FALSE))</f>
        <v>0</v>
      </c>
      <c r="H315">
        <f>IF(A315=0,0,+VLOOKUP($A315,'по изворима и контима'!$A$12:G$499,5,FALSE))</f>
        <v>0</v>
      </c>
      <c r="I315">
        <f>IF(A315=0,0,+VLOOKUP($A315,'по изворима и контима'!$A$12:H$499,6,FALSE))</f>
        <v>0</v>
      </c>
      <c r="J315">
        <f>IF(A315=0,0,+VLOOKUP($A315,'по изворима и контима'!$A$12:H$499,7,FALSE))</f>
        <v>0</v>
      </c>
      <c r="K315">
        <f>IF(A315=0,0,+VLOOKUP($A315,'по изворима и контима'!$A$12:I$499,8,FALSE))</f>
        <v>0</v>
      </c>
      <c r="L315">
        <f>IF(B315=0,0,+VLOOKUP($A315,'по изворима и контима'!$A$12:J$499,9,FALSE))</f>
        <v>0</v>
      </c>
      <c r="M315">
        <f>IF($A315=0,0,+VLOOKUP($G315,spisak!$C$11:$F$30,3,FALSE))</f>
        <v>0</v>
      </c>
      <c r="N315">
        <f>IF($A315=0,0,+VLOOKUP($G315,spisak!$C$11:$F$30,4,FALSE))</f>
        <v>0</v>
      </c>
      <c r="O315" s="141">
        <f t="shared" ref="O315" si="345">+IF(A315=0,0,"2016")</f>
        <v>0</v>
      </c>
      <c r="P315" s="123">
        <f>IF(A315=0,0,+VLOOKUP($A315,'по изворима и контима'!$A$12:R$499,COLUMN('по изворима и контима'!M:M),FALSE))</f>
        <v>0</v>
      </c>
    </row>
    <row r="316" spans="1:16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22">
        <f>IF(A316=0,0,+spisak!#REF!)</f>
        <v>0</v>
      </c>
      <c r="F316" s="122">
        <f>+IF(A316=0,0,VLOOKUP(prenos!G316,spisak!C$11:O$498,12,FALSE))</f>
        <v>0</v>
      </c>
      <c r="G316">
        <f>IF(A316=0,0,+VLOOKUP($A316,'по изворима и контима'!$A$12:D$499,4,FALSE))</f>
        <v>0</v>
      </c>
      <c r="H316">
        <f>IF(A316=0,0,+VLOOKUP($A316,'по изворима и контима'!$A$12:G$499,5,FALSE))</f>
        <v>0</v>
      </c>
      <c r="I316">
        <f>IF(A316=0,0,+VLOOKUP($A316,'по изворима и контима'!$A$12:H$499,6,FALSE))</f>
        <v>0</v>
      </c>
      <c r="J316">
        <f>IF(A316=0,0,+VLOOKUP($A316,'по изворима и контима'!$A$12:H$499,7,FALSE))</f>
        <v>0</v>
      </c>
      <c r="K316">
        <f>IF(A316=0,0,+VLOOKUP($A316,'по изворима и контима'!$A$12:I$499,8,FALSE))</f>
        <v>0</v>
      </c>
      <c r="L316">
        <f>IF(B316=0,0,+VLOOKUP($A316,'по изворима и контима'!$A$12:J$499,9,FALSE))</f>
        <v>0</v>
      </c>
      <c r="M316">
        <f>IF($A316=0,0,+VLOOKUP($G316,spisak!$C$11:$F$30,3,FALSE))</f>
        <v>0</v>
      </c>
      <c r="N316">
        <f>IF($A316=0,0,+VLOOKUP($G316,spisak!$C$11:$F$30,4,FALSE))</f>
        <v>0</v>
      </c>
      <c r="O316" s="141">
        <f t="shared" ref="O316" si="346">+IF(A316=0,0,"2017")</f>
        <v>0</v>
      </c>
      <c r="P316" s="123">
        <f>IF(C316=0,0,+VLOOKUP($A316,'по изворима и контима'!$A$12:R$499,COLUMN('по изворима и контима'!N:N),FALSE))</f>
        <v>0</v>
      </c>
    </row>
    <row r="317" spans="1:16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22">
        <f>IF(A317=0,0,+spisak!#REF!)</f>
        <v>0</v>
      </c>
      <c r="F317" s="122">
        <f>+IF(A317=0,0,VLOOKUP(prenos!G317,spisak!C$11:O$498,12,FALSE))</f>
        <v>0</v>
      </c>
      <c r="G317">
        <f>IF(A317=0,0,+VLOOKUP($A317,'по изворима и контима'!$A$12:D$499,4,FALSE))</f>
        <v>0</v>
      </c>
      <c r="H317">
        <f>IF(A317=0,0,+VLOOKUP($A317,'по изворима и контима'!$A$12:G$499,5,FALSE))</f>
        <v>0</v>
      </c>
      <c r="I317">
        <f>IF(A317=0,0,+VLOOKUP($A317,'по изворима и контима'!$A$12:H$499,6,FALSE))</f>
        <v>0</v>
      </c>
      <c r="J317">
        <f>IF(A317=0,0,+VLOOKUP($A317,'по изворима и контима'!$A$12:H$499,7,FALSE))</f>
        <v>0</v>
      </c>
      <c r="K317">
        <f>IF(A317=0,0,+VLOOKUP($A317,'по изворима и контима'!$A$12:I$499,8,FALSE))</f>
        <v>0</v>
      </c>
      <c r="L317">
        <f>IF(B317=0,0,+VLOOKUP($A317,'по изворима и контима'!$A$12:J$499,9,FALSE))</f>
        <v>0</v>
      </c>
      <c r="M317">
        <f>IF($A317=0,0,+VLOOKUP($G317,spisak!$C$11:$F$30,3,FALSE))</f>
        <v>0</v>
      </c>
      <c r="N317">
        <f>IF($A317=0,0,+VLOOKUP($G317,spisak!$C$11:$F$30,4,FALSE))</f>
        <v>0</v>
      </c>
      <c r="O317" s="141">
        <f t="shared" ref="O317" si="347">+IF(A317=0,0,"2018")</f>
        <v>0</v>
      </c>
      <c r="P317" s="123">
        <f>IF(C317=0,0,+VLOOKUP($A317,'по изворима и контима'!$A$12:R$499,COLUMN('по изворима и контима'!O:O),FALSE))</f>
        <v>0</v>
      </c>
    </row>
    <row r="318" spans="1:16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22">
        <f>IF(A318=0,0,+spisak!#REF!)</f>
        <v>0</v>
      </c>
      <c r="F318" s="122">
        <f>+IF(A318=0,0,VLOOKUP(prenos!G318,spisak!C$11:O$498,12,FALSE))</f>
        <v>0</v>
      </c>
      <c r="G318">
        <f>IF(A318=0,0,+VLOOKUP($A318,'по изворима и контима'!$A$12:D$499,4,FALSE))</f>
        <v>0</v>
      </c>
      <c r="H318">
        <f>IF(A318=0,0,+VLOOKUP($A318,'по изворима и контима'!$A$12:G$499,5,FALSE))</f>
        <v>0</v>
      </c>
      <c r="I318">
        <f>IF(A318=0,0,+VLOOKUP($A318,'по изворима и контима'!$A$12:H$499,6,FALSE))</f>
        <v>0</v>
      </c>
      <c r="J318">
        <f>IF(A318=0,0,+VLOOKUP($A318,'по изворима и контима'!$A$12:H$499,7,FALSE))</f>
        <v>0</v>
      </c>
      <c r="K318">
        <f>IF(A318=0,0,+VLOOKUP($A318,'по изворима и контима'!$A$12:I$499,8,FALSE))</f>
        <v>0</v>
      </c>
      <c r="L318">
        <f>IF(B318=0,0,+VLOOKUP($A318,'по изворима и контима'!$A$12:J$499,9,FALSE))</f>
        <v>0</v>
      </c>
      <c r="M318">
        <f>IF($A318=0,0,+VLOOKUP($G318,spisak!$C$11:$F$30,3,FALSE))</f>
        <v>0</v>
      </c>
      <c r="N318">
        <f>IF($A318=0,0,+VLOOKUP($G318,spisak!$C$11:$F$30,4,FALSE))</f>
        <v>0</v>
      </c>
      <c r="O318" s="141">
        <f t="shared" ref="O318" si="348">+IF(A318=0,0,"nakon 2018")</f>
        <v>0</v>
      </c>
      <c r="P318" s="123">
        <f>IF(C318=0,0,+VLOOKUP($A318,'по изворима и контима'!$A$12:R$499,COLUMN('по изворима и контима'!P:P),FALSE))</f>
        <v>0</v>
      </c>
    </row>
    <row r="319" spans="1:16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22">
        <f>IF(A319=0,0,+spisak!#REF!)</f>
        <v>0</v>
      </c>
      <c r="F319" s="122">
        <f>+IF(A319=0,0,VLOOKUP(prenos!G319,spisak!C$11:O$498,12,FALSE))</f>
        <v>0</v>
      </c>
      <c r="G319">
        <f>IF(A319=0,0,+VLOOKUP($A319,'по изворима и контима'!$A$12:D$499,4,FALSE))</f>
        <v>0</v>
      </c>
      <c r="H319">
        <f>IF(A319=0,0,+VLOOKUP($A319,'по изворима и контима'!$A$12:G$499,5,FALSE))</f>
        <v>0</v>
      </c>
      <c r="I319">
        <f>IF(A319=0,0,+VLOOKUP($A319,'по изворима и контима'!$A$12:H$499,6,FALSE))</f>
        <v>0</v>
      </c>
      <c r="J319">
        <f>IF(A319=0,0,+VLOOKUP($A319,'по изворима и контима'!$A$12:H$499,7,FALSE))</f>
        <v>0</v>
      </c>
      <c r="K319">
        <f>IF(A319=0,0,+VLOOKUP($A319,'по изворима и контима'!$A$12:I$499,8,FALSE))</f>
        <v>0</v>
      </c>
      <c r="L319">
        <f>IF(B319=0,0,+VLOOKUP($A319,'по изворима и контима'!$A$12:J$499,9,FALSE))</f>
        <v>0</v>
      </c>
      <c r="M319">
        <f>IF($A319=0,0,+VLOOKUP($G319,spisak!$C$11:$F$30,3,FALSE))</f>
        <v>0</v>
      </c>
      <c r="N319">
        <f>IF($A319=0,0,+VLOOKUP($G319,spisak!$C$11:$F$30,4,FALSE))</f>
        <v>0</v>
      </c>
      <c r="O319" s="141">
        <f t="shared" ref="O319" si="349">+IF(A319=0,0,"do 2014")</f>
        <v>0</v>
      </c>
      <c r="P319" s="123">
        <f>IF(A319=0,0,+VLOOKUP($A319,'по изворима и контима'!$A$12:L$499,COLUMN('по изворима и контима'!J:J),FALSE))</f>
        <v>0</v>
      </c>
    </row>
    <row r="320" spans="1:16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22">
        <f>IF(A320=0,0,+spisak!#REF!)</f>
        <v>0</v>
      </c>
      <c r="F320" s="122">
        <f>+IF(A320=0,0,VLOOKUP(prenos!G320,spisak!C$11:O$498,12,FALSE))</f>
        <v>0</v>
      </c>
      <c r="G320">
        <f>IF(A320=0,0,+VLOOKUP($A320,'по изворима и контима'!$A$12:D$499,4,FALSE))</f>
        <v>0</v>
      </c>
      <c r="H320">
        <f>IF(A320=0,0,+VLOOKUP($A320,'по изворима и контима'!$A$12:G$499,5,FALSE))</f>
        <v>0</v>
      </c>
      <c r="I320">
        <f>IF(A320=0,0,+VLOOKUP($A320,'по изворима и контима'!$A$12:H$499,6,FALSE))</f>
        <v>0</v>
      </c>
      <c r="J320">
        <f>IF(A320=0,0,+VLOOKUP($A320,'по изворима и контима'!$A$12:H$499,7,FALSE))</f>
        <v>0</v>
      </c>
      <c r="K320">
        <f>IF(A320=0,0,+VLOOKUP($A320,'по изворима и контима'!$A$12:I$499,8,FALSE))</f>
        <v>0</v>
      </c>
      <c r="L320">
        <f>IF(B320=0,0,+VLOOKUP($A320,'по изворима и контима'!$A$12:J$499,9,FALSE))</f>
        <v>0</v>
      </c>
      <c r="M320">
        <f>IF($A320=0,0,+VLOOKUP($G320,spisak!$C$11:$F$30,3,FALSE))</f>
        <v>0</v>
      </c>
      <c r="N320">
        <f>IF($A320=0,0,+VLOOKUP($G320,spisak!$C$11:$F$30,4,FALSE))</f>
        <v>0</v>
      </c>
      <c r="O320" s="141">
        <f t="shared" ref="O320" si="350">+IF(A320=0,0,"2015-plan")</f>
        <v>0</v>
      </c>
      <c r="P320" s="123">
        <f>IF(A320=0,0,+VLOOKUP($A320,'по изворима и контима'!$A$12:R$499,COLUMN('по изворима и контима'!K:K),FALSE))</f>
        <v>0</v>
      </c>
    </row>
    <row r="321" spans="1:16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22">
        <f>IF(A321=0,0,+spisak!#REF!)</f>
        <v>0</v>
      </c>
      <c r="F321" s="122">
        <f>+IF(A321=0,0,VLOOKUP(prenos!G321,spisak!C$11:O$498,12,FALSE))</f>
        <v>0</v>
      </c>
      <c r="G321">
        <f>IF(A321=0,0,+VLOOKUP($A321,'по изворима и контима'!$A$12:D$499,4,FALSE))</f>
        <v>0</v>
      </c>
      <c r="H321">
        <f>IF(A321=0,0,+VLOOKUP($A321,'по изворима и контима'!$A$12:G$499,5,FALSE))</f>
        <v>0</v>
      </c>
      <c r="I321">
        <f>IF(A321=0,0,+VLOOKUP($A321,'по изворима и контима'!$A$12:H$499,6,FALSE))</f>
        <v>0</v>
      </c>
      <c r="J321">
        <f>IF(A321=0,0,+VLOOKUP($A321,'по изворима и контима'!$A$12:H$499,7,FALSE))</f>
        <v>0</v>
      </c>
      <c r="K321">
        <f>IF(A321=0,0,+VLOOKUP($A321,'по изворима и контима'!$A$12:I$499,8,FALSE))</f>
        <v>0</v>
      </c>
      <c r="L321">
        <f>IF(B321=0,0,+VLOOKUP($A321,'по изворима и контима'!$A$12:J$499,9,FALSE))</f>
        <v>0</v>
      </c>
      <c r="M321">
        <f>IF($A321=0,0,+VLOOKUP($G321,spisak!$C$11:$F$30,3,FALSE))</f>
        <v>0</v>
      </c>
      <c r="N321">
        <f>IF($A321=0,0,+VLOOKUP($G321,spisak!$C$11:$F$30,4,FALSE))</f>
        <v>0</v>
      </c>
      <c r="O321" s="141">
        <f t="shared" ref="O321" si="352">+IF(A321=0,0,"2015-procena")</f>
        <v>0</v>
      </c>
      <c r="P321" s="123">
        <f>IF(A321=0,0,+VLOOKUP($A321,'по изворима и контима'!$A$12:R$499,COLUMN('по изворима и контима'!L:L),FALSE))</f>
        <v>0</v>
      </c>
    </row>
    <row r="322" spans="1:16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22">
        <f>IF(A322=0,0,+spisak!#REF!)</f>
        <v>0</v>
      </c>
      <c r="F322" s="122">
        <f>+IF(A322=0,0,VLOOKUP(prenos!G322,spisak!C$11:O$498,12,FALSE))</f>
        <v>0</v>
      </c>
      <c r="G322">
        <f>IF(A322=0,0,+VLOOKUP($A322,'по изворима и контима'!$A$12:D$499,4,FALSE))</f>
        <v>0</v>
      </c>
      <c r="H322">
        <f>IF(A322=0,0,+VLOOKUP($A322,'по изворима и контима'!$A$12:G$499,5,FALSE))</f>
        <v>0</v>
      </c>
      <c r="I322">
        <f>IF(A322=0,0,+VLOOKUP($A322,'по изворима и контима'!$A$12:H$499,6,FALSE))</f>
        <v>0</v>
      </c>
      <c r="J322">
        <f>IF(A322=0,0,+VLOOKUP($A322,'по изворима и контима'!$A$12:H$499,7,FALSE))</f>
        <v>0</v>
      </c>
      <c r="K322">
        <f>IF(A322=0,0,+VLOOKUP($A322,'по изворима и контима'!$A$12:I$499,8,FALSE))</f>
        <v>0</v>
      </c>
      <c r="L322">
        <f>IF(B322=0,0,+VLOOKUP($A322,'по изворима и контима'!$A$12:J$499,9,FALSE))</f>
        <v>0</v>
      </c>
      <c r="M322">
        <f>IF($A322=0,0,+VLOOKUP($G322,spisak!$C$11:$F$30,3,FALSE))</f>
        <v>0</v>
      </c>
      <c r="N322">
        <f>IF($A322=0,0,+VLOOKUP($G322,spisak!$C$11:$F$30,4,FALSE))</f>
        <v>0</v>
      </c>
      <c r="O322" s="141">
        <f t="shared" ref="O322" si="353">+IF(A322=0,0,"2016")</f>
        <v>0</v>
      </c>
      <c r="P322" s="123">
        <f>IF(A322=0,0,+VLOOKUP($A322,'по изворима и контима'!$A$12:R$499,COLUMN('по изворима и контима'!M:M),FALSE))</f>
        <v>0</v>
      </c>
    </row>
    <row r="323" spans="1:16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22">
        <f>IF(A323=0,0,+spisak!#REF!)</f>
        <v>0</v>
      </c>
      <c r="F323" s="122">
        <f>+IF(A323=0,0,VLOOKUP(prenos!G323,spisak!C$11:O$498,12,FALSE))</f>
        <v>0</v>
      </c>
      <c r="G323">
        <f>IF(A323=0,0,+VLOOKUP($A323,'по изворима и контима'!$A$12:D$499,4,FALSE))</f>
        <v>0</v>
      </c>
      <c r="H323">
        <f>IF(A323=0,0,+VLOOKUP($A323,'по изворима и контима'!$A$12:G$499,5,FALSE))</f>
        <v>0</v>
      </c>
      <c r="I323">
        <f>IF(A323=0,0,+VLOOKUP($A323,'по изворима и контима'!$A$12:H$499,6,FALSE))</f>
        <v>0</v>
      </c>
      <c r="J323">
        <f>IF(A323=0,0,+VLOOKUP($A323,'по изворима и контима'!$A$12:H$499,7,FALSE))</f>
        <v>0</v>
      </c>
      <c r="K323">
        <f>IF(A323=0,0,+VLOOKUP($A323,'по изворима и контима'!$A$12:I$499,8,FALSE))</f>
        <v>0</v>
      </c>
      <c r="L323">
        <f>IF(B323=0,0,+VLOOKUP($A323,'по изворима и контима'!$A$12:J$499,9,FALSE))</f>
        <v>0</v>
      </c>
      <c r="M323">
        <f>IF($A323=0,0,+VLOOKUP($G323,spisak!$C$11:$F$30,3,FALSE))</f>
        <v>0</v>
      </c>
      <c r="N323">
        <f>IF($A323=0,0,+VLOOKUP($G323,spisak!$C$11:$F$30,4,FALSE))</f>
        <v>0</v>
      </c>
      <c r="O323" s="141">
        <f t="shared" ref="O323" si="354">+IF(A323=0,0,"2017")</f>
        <v>0</v>
      </c>
      <c r="P323" s="123">
        <f>IF(C323=0,0,+VLOOKUP($A323,'по изворима и контима'!$A$12:R$499,COLUMN('по изворима и контима'!N:N),FALSE))</f>
        <v>0</v>
      </c>
    </row>
    <row r="324" spans="1:16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22">
        <f>IF(A324=0,0,+spisak!#REF!)</f>
        <v>0</v>
      </c>
      <c r="F324" s="122">
        <f>+IF(A324=0,0,VLOOKUP(prenos!G324,spisak!C$11:O$498,12,FALSE))</f>
        <v>0</v>
      </c>
      <c r="G324">
        <f>IF(A324=0,0,+VLOOKUP($A324,'по изворима и контима'!$A$12:D$499,4,FALSE))</f>
        <v>0</v>
      </c>
      <c r="H324">
        <f>IF(A324=0,0,+VLOOKUP($A324,'по изворима и контима'!$A$12:G$499,5,FALSE))</f>
        <v>0</v>
      </c>
      <c r="I324">
        <f>IF(A324=0,0,+VLOOKUP($A324,'по изворима и контима'!$A$12:H$499,6,FALSE))</f>
        <v>0</v>
      </c>
      <c r="J324">
        <f>IF(A324=0,0,+VLOOKUP($A324,'по изворима и контима'!$A$12:H$499,7,FALSE))</f>
        <v>0</v>
      </c>
      <c r="K324">
        <f>IF(A324=0,0,+VLOOKUP($A324,'по изворима и контима'!$A$12:I$499,8,FALSE))</f>
        <v>0</v>
      </c>
      <c r="L324">
        <f>IF(B324=0,0,+VLOOKUP($A324,'по изворима и контима'!$A$12:J$499,9,FALSE))</f>
        <v>0</v>
      </c>
      <c r="M324">
        <f>IF($A324=0,0,+VLOOKUP($G324,spisak!$C$11:$F$30,3,FALSE))</f>
        <v>0</v>
      </c>
      <c r="N324">
        <f>IF($A324=0,0,+VLOOKUP($G324,spisak!$C$11:$F$30,4,FALSE))</f>
        <v>0</v>
      </c>
      <c r="O324" s="141">
        <f t="shared" ref="O324" si="355">+IF(A324=0,0,"2018")</f>
        <v>0</v>
      </c>
      <c r="P324" s="123">
        <f>IF(C324=0,0,+VLOOKUP($A324,'по изворима и контима'!$A$12:R$499,COLUMN('по изворима и контима'!O:O),FALSE))</f>
        <v>0</v>
      </c>
    </row>
    <row r="325" spans="1:16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22">
        <f>IF(A325=0,0,+spisak!#REF!)</f>
        <v>0</v>
      </c>
      <c r="F325" s="122">
        <f>+IF(A325=0,0,VLOOKUP(prenos!G325,spisak!C$11:O$498,12,FALSE))</f>
        <v>0</v>
      </c>
      <c r="G325">
        <f>IF(A325=0,0,+VLOOKUP($A325,'по изворима и контима'!$A$12:D$499,4,FALSE))</f>
        <v>0</v>
      </c>
      <c r="H325">
        <f>IF(A325=0,0,+VLOOKUP($A325,'по изворима и контима'!$A$12:G$499,5,FALSE))</f>
        <v>0</v>
      </c>
      <c r="I325">
        <f>IF(A325=0,0,+VLOOKUP($A325,'по изворима и контима'!$A$12:H$499,6,FALSE))</f>
        <v>0</v>
      </c>
      <c r="J325">
        <f>IF(A325=0,0,+VLOOKUP($A325,'по изворима и контима'!$A$12:H$499,7,FALSE))</f>
        <v>0</v>
      </c>
      <c r="K325">
        <f>IF(A325=0,0,+VLOOKUP($A325,'по изворима и контима'!$A$12:I$499,8,FALSE))</f>
        <v>0</v>
      </c>
      <c r="L325">
        <f>IF(B325=0,0,+VLOOKUP($A325,'по изворима и контима'!$A$12:J$499,9,FALSE))</f>
        <v>0</v>
      </c>
      <c r="M325">
        <f>IF($A325=0,0,+VLOOKUP($G325,spisak!$C$11:$F$30,3,FALSE))</f>
        <v>0</v>
      </c>
      <c r="N325">
        <f>IF($A325=0,0,+VLOOKUP($G325,spisak!$C$11:$F$30,4,FALSE))</f>
        <v>0</v>
      </c>
      <c r="O325" s="141">
        <f t="shared" ref="O325" si="356">+IF(A325=0,0,"nakon 2018")</f>
        <v>0</v>
      </c>
      <c r="P325" s="123">
        <f>IF(C325=0,0,+VLOOKUP($A325,'по изворима и контима'!$A$12:R$499,COLUMN('по изворима и контима'!P:P),FALSE))</f>
        <v>0</v>
      </c>
    </row>
    <row r="326" spans="1:16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22">
        <f>IF(A326=0,0,+spisak!#REF!)</f>
        <v>0</v>
      </c>
      <c r="F326" s="122">
        <f>+IF(A326=0,0,VLOOKUP(prenos!G326,spisak!C$11:O$498,12,FALSE))</f>
        <v>0</v>
      </c>
      <c r="G326">
        <f>IF(A326=0,0,+VLOOKUP($A326,'по изворима и контима'!$A$12:D$499,4,FALSE))</f>
        <v>0</v>
      </c>
      <c r="H326">
        <f>IF(A326=0,0,+VLOOKUP($A326,'по изворима и контима'!$A$12:G$499,5,FALSE))</f>
        <v>0</v>
      </c>
      <c r="I326">
        <f>IF(A326=0,0,+VLOOKUP($A326,'по изворима и контима'!$A$12:H$499,6,FALSE))</f>
        <v>0</v>
      </c>
      <c r="J326">
        <f>IF(A326=0,0,+VLOOKUP($A326,'по изворима и контима'!$A$12:H$499,7,FALSE))</f>
        <v>0</v>
      </c>
      <c r="K326">
        <f>IF(A326=0,0,+VLOOKUP($A326,'по изворима и контима'!$A$12:I$499,8,FALSE))</f>
        <v>0</v>
      </c>
      <c r="L326">
        <f>IF(B326=0,0,+VLOOKUP($A326,'по изворима и контима'!$A$12:J$499,9,FALSE))</f>
        <v>0</v>
      </c>
      <c r="M326">
        <f>IF($A326=0,0,+VLOOKUP($G326,spisak!$C$11:$F$30,3,FALSE))</f>
        <v>0</v>
      </c>
      <c r="N326">
        <f>IF($A326=0,0,+VLOOKUP($G326,spisak!$C$11:$F$30,4,FALSE))</f>
        <v>0</v>
      </c>
      <c r="O326" s="141">
        <f t="shared" ref="O326" si="357">+IF(A326=0,0,"do 2014")</f>
        <v>0</v>
      </c>
      <c r="P326" s="123">
        <f>IF(A326=0,0,+VLOOKUP($A326,'по изворима и контима'!$A$12:L$499,COLUMN('по изворима и контима'!J:J),FALSE))</f>
        <v>0</v>
      </c>
    </row>
    <row r="327" spans="1:16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22">
        <f>IF(A327=0,0,+spisak!#REF!)</f>
        <v>0</v>
      </c>
      <c r="F327" s="122">
        <f>+IF(A327=0,0,VLOOKUP(prenos!G327,spisak!C$11:O$498,12,FALSE))</f>
        <v>0</v>
      </c>
      <c r="G327">
        <f>IF(A327=0,0,+VLOOKUP($A327,'по изворима и контима'!$A$12:D$499,4,FALSE))</f>
        <v>0</v>
      </c>
      <c r="H327">
        <f>IF(A327=0,0,+VLOOKUP($A327,'по изворима и контима'!$A$12:G$499,5,FALSE))</f>
        <v>0</v>
      </c>
      <c r="I327">
        <f>IF(A327=0,0,+VLOOKUP($A327,'по изворима и контима'!$A$12:H$499,6,FALSE))</f>
        <v>0</v>
      </c>
      <c r="J327">
        <f>IF(A327=0,0,+VLOOKUP($A327,'по изворима и контима'!$A$12:H$499,7,FALSE))</f>
        <v>0</v>
      </c>
      <c r="K327">
        <f>IF(A327=0,0,+VLOOKUP($A327,'по изворима и контима'!$A$12:I$499,8,FALSE))</f>
        <v>0</v>
      </c>
      <c r="L327">
        <f>IF(B327=0,0,+VLOOKUP($A327,'по изворима и контима'!$A$12:J$499,9,FALSE))</f>
        <v>0</v>
      </c>
      <c r="M327">
        <f>IF($A327=0,0,+VLOOKUP($G327,spisak!$C$11:$F$30,3,FALSE))</f>
        <v>0</v>
      </c>
      <c r="N327">
        <f>IF($A327=0,0,+VLOOKUP($G327,spisak!$C$11:$F$30,4,FALSE))</f>
        <v>0</v>
      </c>
      <c r="O327" s="141">
        <f t="shared" ref="O327" si="358">+IF(A327=0,0,"2015-plan")</f>
        <v>0</v>
      </c>
      <c r="P327" s="123">
        <f>IF(A327=0,0,+VLOOKUP($A327,'по изворима и контима'!$A$12:R$499,COLUMN('по изворима и контима'!K:K),FALSE))</f>
        <v>0</v>
      </c>
    </row>
    <row r="328" spans="1:16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22">
        <f>IF(A328=0,0,+spisak!#REF!)</f>
        <v>0</v>
      </c>
      <c r="F328" s="122">
        <f>+IF(A328=0,0,VLOOKUP(prenos!G328,spisak!C$11:O$498,12,FALSE))</f>
        <v>0</v>
      </c>
      <c r="G328">
        <f>IF(A328=0,0,+VLOOKUP($A328,'по изворима и контима'!$A$12:D$499,4,FALSE))</f>
        <v>0</v>
      </c>
      <c r="H328">
        <f>IF(A328=0,0,+VLOOKUP($A328,'по изворима и контима'!$A$12:G$499,5,FALSE))</f>
        <v>0</v>
      </c>
      <c r="I328">
        <f>IF(A328=0,0,+VLOOKUP($A328,'по изворима и контима'!$A$12:H$499,6,FALSE))</f>
        <v>0</v>
      </c>
      <c r="J328">
        <f>IF(A328=0,0,+VLOOKUP($A328,'по изворима и контима'!$A$12:H$499,7,FALSE))</f>
        <v>0</v>
      </c>
      <c r="K328">
        <f>IF(A328=0,0,+VLOOKUP($A328,'по изворима и контима'!$A$12:I$499,8,FALSE))</f>
        <v>0</v>
      </c>
      <c r="L328">
        <f>IF(B328=0,0,+VLOOKUP($A328,'по изворима и контима'!$A$12:J$499,9,FALSE))</f>
        <v>0</v>
      </c>
      <c r="M328">
        <f>IF($A328=0,0,+VLOOKUP($G328,spisak!$C$11:$F$30,3,FALSE))</f>
        <v>0</v>
      </c>
      <c r="N328">
        <f>IF($A328=0,0,+VLOOKUP($G328,spisak!$C$11:$F$30,4,FALSE))</f>
        <v>0</v>
      </c>
      <c r="O328" s="141">
        <f t="shared" ref="O328" si="360">+IF(A328=0,0,"2015-procena")</f>
        <v>0</v>
      </c>
      <c r="P328" s="123">
        <f>IF(A328=0,0,+VLOOKUP($A328,'по изворима и контима'!$A$12:R$499,COLUMN('по изворима и контима'!L:L),FALSE))</f>
        <v>0</v>
      </c>
    </row>
    <row r="329" spans="1:16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22">
        <f>IF(A329=0,0,+spisak!#REF!)</f>
        <v>0</v>
      </c>
      <c r="F329" s="122">
        <f>+IF(A329=0,0,VLOOKUP(prenos!G329,spisak!C$11:O$498,12,FALSE))</f>
        <v>0</v>
      </c>
      <c r="G329">
        <f>IF(A329=0,0,+VLOOKUP($A329,'по изворима и контима'!$A$12:D$499,4,FALSE))</f>
        <v>0</v>
      </c>
      <c r="H329">
        <f>IF(A329=0,0,+VLOOKUP($A329,'по изворима и контима'!$A$12:G$499,5,FALSE))</f>
        <v>0</v>
      </c>
      <c r="I329">
        <f>IF(A329=0,0,+VLOOKUP($A329,'по изворима и контима'!$A$12:H$499,6,FALSE))</f>
        <v>0</v>
      </c>
      <c r="J329">
        <f>IF(A329=0,0,+VLOOKUP($A329,'по изворима и контима'!$A$12:H$499,7,FALSE))</f>
        <v>0</v>
      </c>
      <c r="K329">
        <f>IF(A329=0,0,+VLOOKUP($A329,'по изворима и контима'!$A$12:I$499,8,FALSE))</f>
        <v>0</v>
      </c>
      <c r="L329">
        <f>IF(B329=0,0,+VLOOKUP($A329,'по изворима и контима'!$A$12:J$499,9,FALSE))</f>
        <v>0</v>
      </c>
      <c r="M329">
        <f>IF($A329=0,0,+VLOOKUP($G329,spisak!$C$11:$F$30,3,FALSE))</f>
        <v>0</v>
      </c>
      <c r="N329">
        <f>IF($A329=0,0,+VLOOKUP($G329,spisak!$C$11:$F$30,4,FALSE))</f>
        <v>0</v>
      </c>
      <c r="O329" s="141">
        <f t="shared" ref="O329" si="361">+IF(A329=0,0,"2016")</f>
        <v>0</v>
      </c>
      <c r="P329" s="123">
        <f>IF(A329=0,0,+VLOOKUP($A329,'по изворима и контима'!$A$12:R$499,COLUMN('по изворима и контима'!M:M),FALSE))</f>
        <v>0</v>
      </c>
    </row>
    <row r="330" spans="1:16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22">
        <f>IF(A330=0,0,+spisak!#REF!)</f>
        <v>0</v>
      </c>
      <c r="F330" s="122">
        <f>+IF(A330=0,0,VLOOKUP(prenos!G330,spisak!C$11:O$498,12,FALSE))</f>
        <v>0</v>
      </c>
      <c r="G330">
        <f>IF(A330=0,0,+VLOOKUP($A330,'по изворима и контима'!$A$12:D$499,4,FALSE))</f>
        <v>0</v>
      </c>
      <c r="H330">
        <f>IF(A330=0,0,+VLOOKUP($A330,'по изворима и контима'!$A$12:G$499,5,FALSE))</f>
        <v>0</v>
      </c>
      <c r="I330">
        <f>IF(A330=0,0,+VLOOKUP($A330,'по изворима и контима'!$A$12:H$499,6,FALSE))</f>
        <v>0</v>
      </c>
      <c r="J330">
        <f>IF(A330=0,0,+VLOOKUP($A330,'по изворима и контима'!$A$12:H$499,7,FALSE))</f>
        <v>0</v>
      </c>
      <c r="K330">
        <f>IF(A330=0,0,+VLOOKUP($A330,'по изворима и контима'!$A$12:I$499,8,FALSE))</f>
        <v>0</v>
      </c>
      <c r="L330">
        <f>IF(B330=0,0,+VLOOKUP($A330,'по изворима и контима'!$A$12:J$499,9,FALSE))</f>
        <v>0</v>
      </c>
      <c r="M330">
        <f>IF($A330=0,0,+VLOOKUP($G330,spisak!$C$11:$F$30,3,FALSE))</f>
        <v>0</v>
      </c>
      <c r="N330">
        <f>IF($A330=0,0,+VLOOKUP($G330,spisak!$C$11:$F$30,4,FALSE))</f>
        <v>0</v>
      </c>
      <c r="O330" s="141">
        <f t="shared" ref="O330" si="362">+IF(A330=0,0,"2017")</f>
        <v>0</v>
      </c>
      <c r="P330" s="123">
        <f>IF(C330=0,0,+VLOOKUP($A330,'по изворима и контима'!$A$12:R$499,COLUMN('по изворима и контима'!N:N),FALSE))</f>
        <v>0</v>
      </c>
    </row>
    <row r="331" spans="1:16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22">
        <f>IF(A331=0,0,+spisak!#REF!)</f>
        <v>0</v>
      </c>
      <c r="F331" s="122">
        <f>+IF(A331=0,0,VLOOKUP(prenos!G331,spisak!C$11:O$498,12,FALSE))</f>
        <v>0</v>
      </c>
      <c r="G331">
        <f>IF(A331=0,0,+VLOOKUP($A331,'по изворима и контима'!$A$12:D$499,4,FALSE))</f>
        <v>0</v>
      </c>
      <c r="H331">
        <f>IF(A331=0,0,+VLOOKUP($A331,'по изворима и контима'!$A$12:G$499,5,FALSE))</f>
        <v>0</v>
      </c>
      <c r="I331">
        <f>IF(A331=0,0,+VLOOKUP($A331,'по изворима и контима'!$A$12:H$499,6,FALSE))</f>
        <v>0</v>
      </c>
      <c r="J331">
        <f>IF(A331=0,0,+VLOOKUP($A331,'по изворима и контима'!$A$12:H$499,7,FALSE))</f>
        <v>0</v>
      </c>
      <c r="K331">
        <f>IF(A331=0,0,+VLOOKUP($A331,'по изворима и контима'!$A$12:I$499,8,FALSE))</f>
        <v>0</v>
      </c>
      <c r="L331">
        <f>IF(B331=0,0,+VLOOKUP($A331,'по изворима и контима'!$A$12:J$499,9,FALSE))</f>
        <v>0</v>
      </c>
      <c r="M331">
        <f>IF($A331=0,0,+VLOOKUP($G331,spisak!$C$11:$F$30,3,FALSE))</f>
        <v>0</v>
      </c>
      <c r="N331">
        <f>IF($A331=0,0,+VLOOKUP($G331,spisak!$C$11:$F$30,4,FALSE))</f>
        <v>0</v>
      </c>
      <c r="O331" s="141">
        <f t="shared" ref="O331" si="363">+IF(A331=0,0,"2018")</f>
        <v>0</v>
      </c>
      <c r="P331" s="123">
        <f>IF(C331=0,0,+VLOOKUP($A331,'по изворима и контима'!$A$12:R$499,COLUMN('по изворима и контима'!O:O),FALSE))</f>
        <v>0</v>
      </c>
    </row>
    <row r="332" spans="1:16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22">
        <f>IF(A332=0,0,+spisak!#REF!)</f>
        <v>0</v>
      </c>
      <c r="F332" s="122">
        <f>+IF(A332=0,0,VLOOKUP(prenos!G332,spisak!C$11:O$498,12,FALSE))</f>
        <v>0</v>
      </c>
      <c r="G332">
        <f>IF(A332=0,0,+VLOOKUP($A332,'по изворима и контима'!$A$12:D$499,4,FALSE))</f>
        <v>0</v>
      </c>
      <c r="H332">
        <f>IF(A332=0,0,+VLOOKUP($A332,'по изворима и контима'!$A$12:G$499,5,FALSE))</f>
        <v>0</v>
      </c>
      <c r="I332">
        <f>IF(A332=0,0,+VLOOKUP($A332,'по изворима и контима'!$A$12:H$499,6,FALSE))</f>
        <v>0</v>
      </c>
      <c r="J332">
        <f>IF(A332=0,0,+VLOOKUP($A332,'по изворима и контима'!$A$12:H$499,7,FALSE))</f>
        <v>0</v>
      </c>
      <c r="K332">
        <f>IF(A332=0,0,+VLOOKUP($A332,'по изворима и контима'!$A$12:I$499,8,FALSE))</f>
        <v>0</v>
      </c>
      <c r="L332">
        <f>IF(B332=0,0,+VLOOKUP($A332,'по изворима и контима'!$A$12:J$499,9,FALSE))</f>
        <v>0</v>
      </c>
      <c r="M332">
        <f>IF($A332=0,0,+VLOOKUP($G332,spisak!$C$11:$F$30,3,FALSE))</f>
        <v>0</v>
      </c>
      <c r="N332">
        <f>IF($A332=0,0,+VLOOKUP($G332,spisak!$C$11:$F$30,4,FALSE))</f>
        <v>0</v>
      </c>
      <c r="O332" s="141">
        <f t="shared" ref="O332" si="364">+IF(A332=0,0,"nakon 2018")</f>
        <v>0</v>
      </c>
      <c r="P332" s="123">
        <f>IF(C332=0,0,+VLOOKUP($A332,'по изворима и контима'!$A$12:R$499,COLUMN('по изворима и контима'!P:P),FALSE))</f>
        <v>0</v>
      </c>
    </row>
    <row r="333" spans="1:16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22">
        <f>IF(A333=0,0,+spisak!#REF!)</f>
        <v>0</v>
      </c>
      <c r="F333" s="122">
        <f>+IF(A333=0,0,VLOOKUP(prenos!G333,spisak!C$11:O$498,12,FALSE))</f>
        <v>0</v>
      </c>
      <c r="G333">
        <f>IF(A333=0,0,+VLOOKUP($A333,'по изворима и контима'!$A$12:D$499,4,FALSE))</f>
        <v>0</v>
      </c>
      <c r="H333">
        <f>IF(A333=0,0,+VLOOKUP($A333,'по изворима и контима'!$A$12:G$499,5,FALSE))</f>
        <v>0</v>
      </c>
      <c r="I333">
        <f>IF(A333=0,0,+VLOOKUP($A333,'по изворима и контима'!$A$12:H$499,6,FALSE))</f>
        <v>0</v>
      </c>
      <c r="J333">
        <f>IF(A333=0,0,+VLOOKUP($A333,'по изворима и контима'!$A$12:H$499,7,FALSE))</f>
        <v>0</v>
      </c>
      <c r="K333">
        <f>IF(A333=0,0,+VLOOKUP($A333,'по изворима и контима'!$A$12:I$499,8,FALSE))</f>
        <v>0</v>
      </c>
      <c r="L333">
        <f>IF(B333=0,0,+VLOOKUP($A333,'по изворима и контима'!$A$12:J$499,9,FALSE))</f>
        <v>0</v>
      </c>
      <c r="M333">
        <f>IF($A333=0,0,+VLOOKUP($G333,spisak!$C$11:$F$30,3,FALSE))</f>
        <v>0</v>
      </c>
      <c r="N333">
        <f>IF($A333=0,0,+VLOOKUP($G333,spisak!$C$11:$F$30,4,FALSE))</f>
        <v>0</v>
      </c>
      <c r="O333" s="141">
        <f t="shared" ref="O333" si="365">+IF(A333=0,0,"do 2014")</f>
        <v>0</v>
      </c>
      <c r="P333" s="123">
        <f>IF(A333=0,0,+VLOOKUP($A333,'по изворима и контима'!$A$12:L$499,COLUMN('по изворима и контима'!J:J),FALSE))</f>
        <v>0</v>
      </c>
    </row>
    <row r="334" spans="1:16">
      <c r="A334">
        <f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22">
        <f>IF(A334=0,0,+spisak!#REF!)</f>
        <v>0</v>
      </c>
      <c r="F334" s="122">
        <f>+IF(A334=0,0,VLOOKUP(prenos!G334,spisak!C$11:O$498,12,FALSE))</f>
        <v>0</v>
      </c>
      <c r="G334">
        <f>IF(A334=0,0,+VLOOKUP($A334,'по изворима и контима'!$A$12:D$499,4,FALSE))</f>
        <v>0</v>
      </c>
      <c r="H334">
        <f>IF(A334=0,0,+VLOOKUP($A334,'по изворима и контима'!$A$12:G$499,5,FALSE))</f>
        <v>0</v>
      </c>
      <c r="I334">
        <f>IF(A334=0,0,+VLOOKUP($A334,'по изворима и контима'!$A$12:H$499,6,FALSE))</f>
        <v>0</v>
      </c>
      <c r="J334">
        <f>IF(A334=0,0,+VLOOKUP($A334,'по изворима и контима'!$A$12:H$499,7,FALSE))</f>
        <v>0</v>
      </c>
      <c r="K334">
        <f>IF(A334=0,0,+VLOOKUP($A334,'по изворима и контима'!$A$12:I$499,8,FALSE))</f>
        <v>0</v>
      </c>
      <c r="L334">
        <f>IF(B334=0,0,+VLOOKUP($A334,'по изворима и контима'!$A$12:J$499,9,FALSE))</f>
        <v>0</v>
      </c>
      <c r="M334">
        <f>IF($A334=0,0,+VLOOKUP($G334,spisak!$C$11:$F$30,3,FALSE))</f>
        <v>0</v>
      </c>
      <c r="N334">
        <f>IF($A334=0,0,+VLOOKUP($G334,spisak!$C$11:$F$30,4,FALSE))</f>
        <v>0</v>
      </c>
      <c r="O334" s="141">
        <f t="shared" ref="O334" si="366">+IF(A334=0,0,"2015-plan")</f>
        <v>0</v>
      </c>
      <c r="P334" s="123">
        <f>IF(A334=0,0,+VLOOKUP($A334,'по изворима и контима'!$A$12:R$499,COLUMN('по изворима и контима'!K:K),FALSE))</f>
        <v>0</v>
      </c>
    </row>
    <row r="335" spans="1:16">
      <c r="A335">
        <f t="shared" ref="A335:A339" si="367">+A334</f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22">
        <f>IF(A335=0,0,+spisak!#REF!)</f>
        <v>0</v>
      </c>
      <c r="F335" s="122">
        <f>+IF(A335=0,0,VLOOKUP(prenos!G335,spisak!C$11:O$498,12,FALSE))</f>
        <v>0</v>
      </c>
      <c r="G335">
        <f>IF(A335=0,0,+VLOOKUP($A335,'по изворима и контима'!$A$12:D$499,4,FALSE))</f>
        <v>0</v>
      </c>
      <c r="H335">
        <f>IF(A335=0,0,+VLOOKUP($A335,'по изворима и контима'!$A$12:G$499,5,FALSE))</f>
        <v>0</v>
      </c>
      <c r="I335">
        <f>IF(A335=0,0,+VLOOKUP($A335,'по изворима и контима'!$A$12:H$499,6,FALSE))</f>
        <v>0</v>
      </c>
      <c r="J335">
        <f>IF(A335=0,0,+VLOOKUP($A335,'по изворима и контима'!$A$12:H$499,7,FALSE))</f>
        <v>0</v>
      </c>
      <c r="K335">
        <f>IF(A335=0,0,+VLOOKUP($A335,'по изворима и контима'!$A$12:I$499,8,FALSE))</f>
        <v>0</v>
      </c>
      <c r="L335">
        <f>IF(B335=0,0,+VLOOKUP($A335,'по изворима и контима'!$A$12:J$499,9,FALSE))</f>
        <v>0</v>
      </c>
      <c r="M335">
        <f>IF($A335=0,0,+VLOOKUP($G335,spisak!$C$11:$F$30,3,FALSE))</f>
        <v>0</v>
      </c>
      <c r="N335">
        <f>IF($A335=0,0,+VLOOKUP($G335,spisak!$C$11:$F$30,4,FALSE))</f>
        <v>0</v>
      </c>
      <c r="O335" s="141">
        <f t="shared" ref="O335" si="368">+IF(A335=0,0,"2015-procena")</f>
        <v>0</v>
      </c>
      <c r="P335" s="123">
        <f>IF(A335=0,0,+VLOOKUP($A335,'по изворима и контима'!$A$12:R$499,COLUMN('по изворима и контима'!L:L),FALSE))</f>
        <v>0</v>
      </c>
    </row>
    <row r="336" spans="1:16">
      <c r="A336">
        <f t="shared" si="367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22">
        <f>IF(A336=0,0,+spisak!#REF!)</f>
        <v>0</v>
      </c>
      <c r="F336" s="122">
        <f>+IF(A336=0,0,VLOOKUP(prenos!G336,spisak!C$11:O$498,12,FALSE))</f>
        <v>0</v>
      </c>
      <c r="G336">
        <f>IF(A336=0,0,+VLOOKUP($A336,'по изворима и контима'!$A$12:D$499,4,FALSE))</f>
        <v>0</v>
      </c>
      <c r="H336">
        <f>IF(A336=0,0,+VLOOKUP($A336,'по изворима и контима'!$A$12:G$499,5,FALSE))</f>
        <v>0</v>
      </c>
      <c r="I336">
        <f>IF(A336=0,0,+VLOOKUP($A336,'по изворима и контима'!$A$12:H$499,6,FALSE))</f>
        <v>0</v>
      </c>
      <c r="J336">
        <f>IF(A336=0,0,+VLOOKUP($A336,'по изворима и контима'!$A$12:H$499,7,FALSE))</f>
        <v>0</v>
      </c>
      <c r="K336">
        <f>IF(A336=0,0,+VLOOKUP($A336,'по изворима и контима'!$A$12:I$499,8,FALSE))</f>
        <v>0</v>
      </c>
      <c r="L336">
        <f>IF(B336=0,0,+VLOOKUP($A336,'по изворима и контима'!$A$12:J$499,9,FALSE))</f>
        <v>0</v>
      </c>
      <c r="M336">
        <f>IF($A336=0,0,+VLOOKUP($G336,spisak!$C$11:$F$30,3,FALSE))</f>
        <v>0</v>
      </c>
      <c r="N336">
        <f>IF($A336=0,0,+VLOOKUP($G336,spisak!$C$11:$F$30,4,FALSE))</f>
        <v>0</v>
      </c>
      <c r="O336" s="141">
        <f t="shared" ref="O336" si="369">+IF(A336=0,0,"2016")</f>
        <v>0</v>
      </c>
      <c r="P336" s="123">
        <f>IF(A336=0,0,+VLOOKUP($A336,'по изворима и контима'!$A$12:R$499,COLUMN('по изворима и контима'!M:M),FALSE))</f>
        <v>0</v>
      </c>
    </row>
    <row r="337" spans="1:16">
      <c r="A337">
        <f t="shared" si="367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22">
        <f>IF(A337=0,0,+spisak!#REF!)</f>
        <v>0</v>
      </c>
      <c r="F337" s="122">
        <f>+IF(A337=0,0,VLOOKUP(prenos!G337,spisak!C$11:O$498,12,FALSE))</f>
        <v>0</v>
      </c>
      <c r="G337">
        <f>IF(A337=0,0,+VLOOKUP($A337,'по изворима и контима'!$A$12:D$499,4,FALSE))</f>
        <v>0</v>
      </c>
      <c r="H337">
        <f>IF(A337=0,0,+VLOOKUP($A337,'по изворима и контима'!$A$12:G$499,5,FALSE))</f>
        <v>0</v>
      </c>
      <c r="I337">
        <f>IF(A337=0,0,+VLOOKUP($A337,'по изворима и контима'!$A$12:H$499,6,FALSE))</f>
        <v>0</v>
      </c>
      <c r="J337">
        <f>IF(A337=0,0,+VLOOKUP($A337,'по изворима и контима'!$A$12:H$499,7,FALSE))</f>
        <v>0</v>
      </c>
      <c r="K337">
        <f>IF(A337=0,0,+VLOOKUP($A337,'по изворима и контима'!$A$12:I$499,8,FALSE))</f>
        <v>0</v>
      </c>
      <c r="L337">
        <f>IF(B337=0,0,+VLOOKUP($A337,'по изворима и контима'!$A$12:J$499,9,FALSE))</f>
        <v>0</v>
      </c>
      <c r="M337">
        <f>IF($A337=0,0,+VLOOKUP($G337,spisak!$C$11:$F$30,3,FALSE))</f>
        <v>0</v>
      </c>
      <c r="N337">
        <f>IF($A337=0,0,+VLOOKUP($G337,spisak!$C$11:$F$30,4,FALSE))</f>
        <v>0</v>
      </c>
      <c r="O337" s="141">
        <f t="shared" ref="O337" si="370">+IF(A337=0,0,"2017")</f>
        <v>0</v>
      </c>
      <c r="P337" s="123">
        <f>IF(C337=0,0,+VLOOKUP($A337,'по изворима и контима'!$A$12:R$499,COLUMN('по изворима и контима'!N:N),FALSE))</f>
        <v>0</v>
      </c>
    </row>
    <row r="338" spans="1:16">
      <c r="A338">
        <f t="shared" si="367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22">
        <f>IF(A338=0,0,+spisak!#REF!)</f>
        <v>0</v>
      </c>
      <c r="F338" s="122">
        <f>+IF(A338=0,0,VLOOKUP(prenos!G338,spisak!C$11:O$498,12,FALSE))</f>
        <v>0</v>
      </c>
      <c r="G338">
        <f>IF(A338=0,0,+VLOOKUP($A338,'по изворима и контима'!$A$12:D$499,4,FALSE))</f>
        <v>0</v>
      </c>
      <c r="H338">
        <f>IF(A338=0,0,+VLOOKUP($A338,'по изворима и контима'!$A$12:G$499,5,FALSE))</f>
        <v>0</v>
      </c>
      <c r="I338">
        <f>IF(A338=0,0,+VLOOKUP($A338,'по изворима и контима'!$A$12:H$499,6,FALSE))</f>
        <v>0</v>
      </c>
      <c r="J338">
        <f>IF(A338=0,0,+VLOOKUP($A338,'по изворима и контима'!$A$12:H$499,7,FALSE))</f>
        <v>0</v>
      </c>
      <c r="K338">
        <f>IF(A338=0,0,+VLOOKUP($A338,'по изворима и контима'!$A$12:I$499,8,FALSE))</f>
        <v>0</v>
      </c>
      <c r="L338">
        <f>IF(B338=0,0,+VLOOKUP($A338,'по изворима и контима'!$A$12:J$499,9,FALSE))</f>
        <v>0</v>
      </c>
      <c r="M338">
        <f>IF($A338=0,0,+VLOOKUP($G338,spisak!$C$11:$F$30,3,FALSE))</f>
        <v>0</v>
      </c>
      <c r="N338">
        <f>IF($A338=0,0,+VLOOKUP($G338,spisak!$C$11:$F$30,4,FALSE))</f>
        <v>0</v>
      </c>
      <c r="O338" s="141">
        <f t="shared" ref="O338" si="371">+IF(A338=0,0,"2018")</f>
        <v>0</v>
      </c>
      <c r="P338" s="123">
        <f>IF(C338=0,0,+VLOOKUP($A338,'по изворима и контима'!$A$12:R$499,COLUMN('по изворима и контима'!O:O),FALSE))</f>
        <v>0</v>
      </c>
    </row>
    <row r="339" spans="1:16">
      <c r="A339">
        <f t="shared" si="367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22">
        <f>IF(A339=0,0,+spisak!#REF!)</f>
        <v>0</v>
      </c>
      <c r="F339" s="122">
        <f>+IF(A339=0,0,VLOOKUP(prenos!G339,spisak!C$11:O$498,12,FALSE))</f>
        <v>0</v>
      </c>
      <c r="G339">
        <f>IF(A339=0,0,+VLOOKUP($A339,'по изворима и контима'!$A$12:D$499,4,FALSE))</f>
        <v>0</v>
      </c>
      <c r="H339">
        <f>IF(A339=0,0,+VLOOKUP($A339,'по изворима и контима'!$A$12:G$499,5,FALSE))</f>
        <v>0</v>
      </c>
      <c r="I339">
        <f>IF(A339=0,0,+VLOOKUP($A339,'по изворима и контима'!$A$12:H$499,6,FALSE))</f>
        <v>0</v>
      </c>
      <c r="J339">
        <f>IF(A339=0,0,+VLOOKUP($A339,'по изворима и контима'!$A$12:H$499,7,FALSE))</f>
        <v>0</v>
      </c>
      <c r="K339">
        <f>IF(A339=0,0,+VLOOKUP($A339,'по изворима и контима'!$A$12:I$499,8,FALSE))</f>
        <v>0</v>
      </c>
      <c r="L339">
        <f>IF(B339=0,0,+VLOOKUP($A339,'по изворима и контима'!$A$12:J$499,9,FALSE))</f>
        <v>0</v>
      </c>
      <c r="M339">
        <f>IF($A339=0,0,+VLOOKUP($G339,spisak!$C$11:$F$30,3,FALSE))</f>
        <v>0</v>
      </c>
      <c r="N339">
        <f>IF($A339=0,0,+VLOOKUP($G339,spisak!$C$11:$F$30,4,FALSE))</f>
        <v>0</v>
      </c>
      <c r="O339" s="141">
        <f t="shared" ref="O339" si="372">+IF(A339=0,0,"nakon 2018")</f>
        <v>0</v>
      </c>
      <c r="P339" s="123">
        <f>IF(C339=0,0,+VLOOKUP($A339,'по изворима и контима'!$A$12:R$499,COLUMN('по изворима и контима'!P:P),FALSE))</f>
        <v>0</v>
      </c>
    </row>
    <row r="340" spans="1:16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22">
        <f>IF(A340=0,0,+spisak!#REF!)</f>
        <v>0</v>
      </c>
      <c r="F340" s="122">
        <f>+IF(A340=0,0,VLOOKUP(prenos!G340,spisak!C$11:O$498,12,FALSE))</f>
        <v>0</v>
      </c>
      <c r="G340">
        <f>IF(A340=0,0,+VLOOKUP($A340,'по изворима и контима'!$A$12:D$499,4,FALSE))</f>
        <v>0</v>
      </c>
      <c r="H340">
        <f>IF(A340=0,0,+VLOOKUP($A340,'по изворима и контима'!$A$12:G$499,5,FALSE))</f>
        <v>0</v>
      </c>
      <c r="I340">
        <f>IF(A340=0,0,+VLOOKUP($A340,'по изворима и контима'!$A$12:H$499,6,FALSE))</f>
        <v>0</v>
      </c>
      <c r="J340">
        <f>IF(A340=0,0,+VLOOKUP($A340,'по изворима и контима'!$A$12:H$499,7,FALSE))</f>
        <v>0</v>
      </c>
      <c r="K340">
        <f>IF(A340=0,0,+VLOOKUP($A340,'по изворима и контима'!$A$12:I$499,8,FALSE))</f>
        <v>0</v>
      </c>
      <c r="L340">
        <f>IF(B340=0,0,+VLOOKUP($A340,'по изворима и контима'!$A$12:J$499,9,FALSE))</f>
        <v>0</v>
      </c>
      <c r="M340">
        <f>IF($A340=0,0,+VLOOKUP($G340,spisak!$C$11:$F$30,3,FALSE))</f>
        <v>0</v>
      </c>
      <c r="N340">
        <f>IF($A340=0,0,+VLOOKUP($G340,spisak!$C$11:$F$30,4,FALSE))</f>
        <v>0</v>
      </c>
      <c r="O340" s="141">
        <f t="shared" ref="O340" si="373">+IF(A340=0,0,"do 2014")</f>
        <v>0</v>
      </c>
      <c r="P340" s="123">
        <f>IF(A340=0,0,+VLOOKUP($A340,'по изворима и контима'!$A$12:L$499,COLUMN('по изворима и контима'!J:J),FALSE))</f>
        <v>0</v>
      </c>
    </row>
    <row r="341" spans="1:16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22">
        <f>IF(A341=0,0,+spisak!#REF!)</f>
        <v>0</v>
      </c>
      <c r="F341" s="122">
        <f>+IF(A341=0,0,VLOOKUP(prenos!G341,spisak!C$11:O$498,12,FALSE))</f>
        <v>0</v>
      </c>
      <c r="G341">
        <f>IF(A341=0,0,+VLOOKUP($A341,'по изворима и контима'!$A$12:D$499,4,FALSE))</f>
        <v>0</v>
      </c>
      <c r="H341">
        <f>IF(A341=0,0,+VLOOKUP($A341,'по изворима и контима'!$A$12:G$499,5,FALSE))</f>
        <v>0</v>
      </c>
      <c r="I341">
        <f>IF(A341=0,0,+VLOOKUP($A341,'по изворима и контима'!$A$12:H$499,6,FALSE))</f>
        <v>0</v>
      </c>
      <c r="J341">
        <f>IF(A341=0,0,+VLOOKUP($A341,'по изворима и контима'!$A$12:H$499,7,FALSE))</f>
        <v>0</v>
      </c>
      <c r="K341">
        <f>IF(A341=0,0,+VLOOKUP($A341,'по изворима и контима'!$A$12:I$499,8,FALSE))</f>
        <v>0</v>
      </c>
      <c r="L341">
        <f>IF(B341=0,0,+VLOOKUP($A341,'по изворима и контима'!$A$12:J$499,9,FALSE))</f>
        <v>0</v>
      </c>
      <c r="M341">
        <f>IF($A341=0,0,+VLOOKUP($G341,spisak!$C$11:$F$30,3,FALSE))</f>
        <v>0</v>
      </c>
      <c r="N341">
        <f>IF($A341=0,0,+VLOOKUP($G341,spisak!$C$11:$F$30,4,FALSE))</f>
        <v>0</v>
      </c>
      <c r="O341" s="141">
        <f t="shared" ref="O341" si="375">+IF(A341=0,0,"2015-plan")</f>
        <v>0</v>
      </c>
      <c r="P341" s="123">
        <f>IF(A341=0,0,+VLOOKUP($A341,'по изворима и контима'!$A$12:R$499,COLUMN('по изворима и контима'!K:K),FALSE))</f>
        <v>0</v>
      </c>
    </row>
    <row r="342" spans="1:16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22">
        <f>IF(A342=0,0,+spisak!#REF!)</f>
        <v>0</v>
      </c>
      <c r="F342" s="122">
        <f>+IF(A342=0,0,VLOOKUP(prenos!G342,spisak!C$11:O$498,12,FALSE))</f>
        <v>0</v>
      </c>
      <c r="G342">
        <f>IF(A342=0,0,+VLOOKUP($A342,'по изворима и контима'!$A$12:D$499,4,FALSE))</f>
        <v>0</v>
      </c>
      <c r="H342">
        <f>IF(A342=0,0,+VLOOKUP($A342,'по изворима и контима'!$A$12:G$499,5,FALSE))</f>
        <v>0</v>
      </c>
      <c r="I342">
        <f>IF(A342=0,0,+VLOOKUP($A342,'по изворима и контима'!$A$12:H$499,6,FALSE))</f>
        <v>0</v>
      </c>
      <c r="J342">
        <f>IF(A342=0,0,+VLOOKUP($A342,'по изворима и контима'!$A$12:H$499,7,FALSE))</f>
        <v>0</v>
      </c>
      <c r="K342">
        <f>IF(A342=0,0,+VLOOKUP($A342,'по изворима и контима'!$A$12:I$499,8,FALSE))</f>
        <v>0</v>
      </c>
      <c r="L342">
        <f>IF(B342=0,0,+VLOOKUP($A342,'по изворима и контима'!$A$12:J$499,9,FALSE))</f>
        <v>0</v>
      </c>
      <c r="M342">
        <f>IF($A342=0,0,+VLOOKUP($G342,spisak!$C$11:$F$30,3,FALSE))</f>
        <v>0</v>
      </c>
      <c r="N342">
        <f>IF($A342=0,0,+VLOOKUP($G342,spisak!$C$11:$F$30,4,FALSE))</f>
        <v>0</v>
      </c>
      <c r="O342" s="141">
        <f t="shared" ref="O342" si="376">+IF(A342=0,0,"2015-procena")</f>
        <v>0</v>
      </c>
      <c r="P342" s="123">
        <f>IF(A342=0,0,+VLOOKUP($A342,'по изворима и контима'!$A$12:R$499,COLUMN('по изворима и контима'!L:L),FALSE))</f>
        <v>0</v>
      </c>
    </row>
    <row r="343" spans="1:16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22">
        <f>IF(A343=0,0,+spisak!#REF!)</f>
        <v>0</v>
      </c>
      <c r="F343" s="122">
        <f>+IF(A343=0,0,VLOOKUP(prenos!G343,spisak!C$11:O$498,12,FALSE))</f>
        <v>0</v>
      </c>
      <c r="G343">
        <f>IF(A343=0,0,+VLOOKUP($A343,'по изворима и контима'!$A$12:D$499,4,FALSE))</f>
        <v>0</v>
      </c>
      <c r="H343">
        <f>IF(A343=0,0,+VLOOKUP($A343,'по изворима и контима'!$A$12:G$499,5,FALSE))</f>
        <v>0</v>
      </c>
      <c r="I343">
        <f>IF(A343=0,0,+VLOOKUP($A343,'по изворима и контима'!$A$12:H$499,6,FALSE))</f>
        <v>0</v>
      </c>
      <c r="J343">
        <f>IF(A343=0,0,+VLOOKUP($A343,'по изворима и контима'!$A$12:H$499,7,FALSE))</f>
        <v>0</v>
      </c>
      <c r="K343">
        <f>IF(A343=0,0,+VLOOKUP($A343,'по изворима и контима'!$A$12:I$499,8,FALSE))</f>
        <v>0</v>
      </c>
      <c r="L343">
        <f>IF(B343=0,0,+VLOOKUP($A343,'по изворима и контима'!$A$12:J$499,9,FALSE))</f>
        <v>0</v>
      </c>
      <c r="M343">
        <f>IF($A343=0,0,+VLOOKUP($G343,spisak!$C$11:$F$30,3,FALSE))</f>
        <v>0</v>
      </c>
      <c r="N343">
        <f>IF($A343=0,0,+VLOOKUP($G343,spisak!$C$11:$F$30,4,FALSE))</f>
        <v>0</v>
      </c>
      <c r="O343" s="141">
        <f t="shared" ref="O343" si="377">+IF(A343=0,0,"2016")</f>
        <v>0</v>
      </c>
      <c r="P343" s="123">
        <f>IF(A343=0,0,+VLOOKUP($A343,'по изворима и контима'!$A$12:R$499,COLUMN('по изворима и контима'!M:M),FALSE))</f>
        <v>0</v>
      </c>
    </row>
    <row r="344" spans="1:16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22">
        <f>IF(A344=0,0,+spisak!#REF!)</f>
        <v>0</v>
      </c>
      <c r="F344" s="122">
        <f>+IF(A344=0,0,VLOOKUP(prenos!G344,spisak!C$11:O$498,12,FALSE))</f>
        <v>0</v>
      </c>
      <c r="G344">
        <f>IF(A344=0,0,+VLOOKUP($A344,'по изворима и контима'!$A$12:D$499,4,FALSE))</f>
        <v>0</v>
      </c>
      <c r="H344">
        <f>IF(A344=0,0,+VLOOKUP($A344,'по изворима и контима'!$A$12:G$499,5,FALSE))</f>
        <v>0</v>
      </c>
      <c r="I344">
        <f>IF(A344=0,0,+VLOOKUP($A344,'по изворима и контима'!$A$12:H$499,6,FALSE))</f>
        <v>0</v>
      </c>
      <c r="J344">
        <f>IF(A344=0,0,+VLOOKUP($A344,'по изворима и контима'!$A$12:H$499,7,FALSE))</f>
        <v>0</v>
      </c>
      <c r="K344">
        <f>IF(A344=0,0,+VLOOKUP($A344,'по изворима и контима'!$A$12:I$499,8,FALSE))</f>
        <v>0</v>
      </c>
      <c r="L344">
        <f>IF(B344=0,0,+VLOOKUP($A344,'по изворима и контима'!$A$12:J$499,9,FALSE))</f>
        <v>0</v>
      </c>
      <c r="M344">
        <f>IF($A344=0,0,+VLOOKUP($G344,spisak!$C$11:$F$30,3,FALSE))</f>
        <v>0</v>
      </c>
      <c r="N344">
        <f>IF($A344=0,0,+VLOOKUP($G344,spisak!$C$11:$F$30,4,FALSE))</f>
        <v>0</v>
      </c>
      <c r="O344" s="141">
        <f t="shared" ref="O344" si="378">+IF(A344=0,0,"2017")</f>
        <v>0</v>
      </c>
      <c r="P344" s="123">
        <f>IF(C344=0,0,+VLOOKUP($A344,'по изворима и контима'!$A$12:R$499,COLUMN('по изворима и контима'!N:N),FALSE))</f>
        <v>0</v>
      </c>
    </row>
    <row r="345" spans="1:16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22">
        <f>IF(A345=0,0,+spisak!#REF!)</f>
        <v>0</v>
      </c>
      <c r="F345" s="122">
        <f>+IF(A345=0,0,VLOOKUP(prenos!G345,spisak!C$11:O$498,12,FALSE))</f>
        <v>0</v>
      </c>
      <c r="G345">
        <f>IF(A345=0,0,+VLOOKUP($A345,'по изворима и контима'!$A$12:D$499,4,FALSE))</f>
        <v>0</v>
      </c>
      <c r="H345">
        <f>IF(A345=0,0,+VLOOKUP($A345,'по изворима и контима'!$A$12:G$499,5,FALSE))</f>
        <v>0</v>
      </c>
      <c r="I345">
        <f>IF(A345=0,0,+VLOOKUP($A345,'по изворима и контима'!$A$12:H$499,6,FALSE))</f>
        <v>0</v>
      </c>
      <c r="J345">
        <f>IF(A345=0,0,+VLOOKUP($A345,'по изворима и контима'!$A$12:H$499,7,FALSE))</f>
        <v>0</v>
      </c>
      <c r="K345">
        <f>IF(A345=0,0,+VLOOKUP($A345,'по изворима и контима'!$A$12:I$499,8,FALSE))</f>
        <v>0</v>
      </c>
      <c r="L345">
        <f>IF(B345=0,0,+VLOOKUP($A345,'по изворима и контима'!$A$12:J$499,9,FALSE))</f>
        <v>0</v>
      </c>
      <c r="M345">
        <f>IF($A345=0,0,+VLOOKUP($G345,spisak!$C$11:$F$30,3,FALSE))</f>
        <v>0</v>
      </c>
      <c r="N345">
        <f>IF($A345=0,0,+VLOOKUP($G345,spisak!$C$11:$F$30,4,FALSE))</f>
        <v>0</v>
      </c>
      <c r="O345" s="141">
        <f t="shared" ref="O345" si="379">+IF(A345=0,0,"2018")</f>
        <v>0</v>
      </c>
      <c r="P345" s="123">
        <f>IF(C345=0,0,+VLOOKUP($A345,'по изворима и контима'!$A$12:R$499,COLUMN('по изворима и контима'!O:O),FALSE))</f>
        <v>0</v>
      </c>
    </row>
    <row r="346" spans="1:16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22">
        <f>IF(A346=0,0,+spisak!#REF!)</f>
        <v>0</v>
      </c>
      <c r="F346" s="122">
        <f>+IF(A346=0,0,VLOOKUP(prenos!G346,spisak!C$11:O$498,12,FALSE))</f>
        <v>0</v>
      </c>
      <c r="G346">
        <f>IF(A346=0,0,+VLOOKUP($A346,'по изворима и контима'!$A$12:D$499,4,FALSE))</f>
        <v>0</v>
      </c>
      <c r="H346">
        <f>IF(A346=0,0,+VLOOKUP($A346,'по изворима и контима'!$A$12:G$499,5,FALSE))</f>
        <v>0</v>
      </c>
      <c r="I346">
        <f>IF(A346=0,0,+VLOOKUP($A346,'по изворима и контима'!$A$12:H$499,6,FALSE))</f>
        <v>0</v>
      </c>
      <c r="J346">
        <f>IF(A346=0,0,+VLOOKUP($A346,'по изворима и контима'!$A$12:H$499,7,FALSE))</f>
        <v>0</v>
      </c>
      <c r="K346">
        <f>IF(A346=0,0,+VLOOKUP($A346,'по изворима и контима'!$A$12:I$499,8,FALSE))</f>
        <v>0</v>
      </c>
      <c r="L346">
        <f>IF(B346=0,0,+VLOOKUP($A346,'по изворима и контима'!$A$12:J$499,9,FALSE))</f>
        <v>0</v>
      </c>
      <c r="M346">
        <f>IF($A346=0,0,+VLOOKUP($G346,spisak!$C$11:$F$30,3,FALSE))</f>
        <v>0</v>
      </c>
      <c r="N346">
        <f>IF($A346=0,0,+VLOOKUP($G346,spisak!$C$11:$F$30,4,FALSE))</f>
        <v>0</v>
      </c>
      <c r="O346" s="141">
        <f t="shared" ref="O346" si="380">+IF(A346=0,0,"nakon 2018")</f>
        <v>0</v>
      </c>
      <c r="P346" s="123">
        <f>IF(C346=0,0,+VLOOKUP($A346,'по изворима и контима'!$A$12:R$499,COLUMN('по изворима и контима'!P:P),FALSE))</f>
        <v>0</v>
      </c>
    </row>
    <row r="347" spans="1:16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22">
        <f>IF(A347=0,0,+spisak!#REF!)</f>
        <v>0</v>
      </c>
      <c r="F347" s="122">
        <f>+IF(A347=0,0,VLOOKUP(prenos!G347,spisak!C$11:O$498,12,FALSE))</f>
        <v>0</v>
      </c>
      <c r="G347">
        <f>IF(A347=0,0,+VLOOKUP($A347,'по изворима и контима'!$A$12:D$499,4,FALSE))</f>
        <v>0</v>
      </c>
      <c r="H347">
        <f>IF(A347=0,0,+VLOOKUP($A347,'по изворима и контима'!$A$12:G$499,5,FALSE))</f>
        <v>0</v>
      </c>
      <c r="I347">
        <f>IF(A347=0,0,+VLOOKUP($A347,'по изворима и контима'!$A$12:H$499,6,FALSE))</f>
        <v>0</v>
      </c>
      <c r="J347">
        <f>IF(A347=0,0,+VLOOKUP($A347,'по изворима и контима'!$A$12:H$499,7,FALSE))</f>
        <v>0</v>
      </c>
      <c r="K347">
        <f>IF(A347=0,0,+VLOOKUP($A347,'по изворима и контима'!$A$12:I$499,8,FALSE))</f>
        <v>0</v>
      </c>
      <c r="L347">
        <f>IF(B347=0,0,+VLOOKUP($A347,'по изворима и контима'!$A$12:J$499,9,FALSE))</f>
        <v>0</v>
      </c>
      <c r="M347">
        <f>IF($A347=0,0,+VLOOKUP($G347,spisak!$C$11:$F$30,3,FALSE))</f>
        <v>0</v>
      </c>
      <c r="N347">
        <f>IF($A347=0,0,+VLOOKUP($G347,spisak!$C$11:$F$30,4,FALSE))</f>
        <v>0</v>
      </c>
      <c r="O347" s="141">
        <f t="shared" ref="O347" si="381">+IF(A347=0,0,"do 2014")</f>
        <v>0</v>
      </c>
      <c r="P347" s="123">
        <f>IF(A347=0,0,+VLOOKUP($A347,'по изворима и контима'!$A$12:L$499,COLUMN('по изворима и контима'!J:J),FALSE))</f>
        <v>0</v>
      </c>
    </row>
    <row r="348" spans="1:16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22">
        <f>IF(A348=0,0,+spisak!#REF!)</f>
        <v>0</v>
      </c>
      <c r="F348" s="122">
        <f>+IF(A348=0,0,VLOOKUP(prenos!G348,spisak!C$11:O$498,12,FALSE))</f>
        <v>0</v>
      </c>
      <c r="G348">
        <f>IF(A348=0,0,+VLOOKUP($A348,'по изворима и контима'!$A$12:D$499,4,FALSE))</f>
        <v>0</v>
      </c>
      <c r="H348">
        <f>IF(A348=0,0,+VLOOKUP($A348,'по изворима и контима'!$A$12:G$499,5,FALSE))</f>
        <v>0</v>
      </c>
      <c r="I348">
        <f>IF(A348=0,0,+VLOOKUP($A348,'по изворима и контима'!$A$12:H$499,6,FALSE))</f>
        <v>0</v>
      </c>
      <c r="J348">
        <f>IF(A348=0,0,+VLOOKUP($A348,'по изворима и контима'!$A$12:H$499,7,FALSE))</f>
        <v>0</v>
      </c>
      <c r="K348">
        <f>IF(A348=0,0,+VLOOKUP($A348,'по изворима и контима'!$A$12:I$499,8,FALSE))</f>
        <v>0</v>
      </c>
      <c r="L348">
        <f>IF(B348=0,0,+VLOOKUP($A348,'по изворима и контима'!$A$12:J$499,9,FALSE))</f>
        <v>0</v>
      </c>
      <c r="M348">
        <f>IF($A348=0,0,+VLOOKUP($G348,spisak!$C$11:$F$30,3,FALSE))</f>
        <v>0</v>
      </c>
      <c r="N348">
        <f>IF($A348=0,0,+VLOOKUP($G348,spisak!$C$11:$F$30,4,FALSE))</f>
        <v>0</v>
      </c>
      <c r="O348" s="141">
        <f t="shared" ref="O348" si="382">+IF(A348=0,0,"2015-plan")</f>
        <v>0</v>
      </c>
      <c r="P348" s="123">
        <f>IF(A348=0,0,+VLOOKUP($A348,'по изворима и контима'!$A$12:R$499,COLUMN('по изворима и контима'!K:K),FALSE))</f>
        <v>0</v>
      </c>
    </row>
    <row r="349" spans="1:16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22">
        <f>IF(A349=0,0,+spisak!#REF!)</f>
        <v>0</v>
      </c>
      <c r="F349" s="122">
        <f>+IF(A349=0,0,VLOOKUP(prenos!G349,spisak!C$11:O$498,12,FALSE))</f>
        <v>0</v>
      </c>
      <c r="G349">
        <f>IF(A349=0,0,+VLOOKUP($A349,'по изворима и контима'!$A$12:D$499,4,FALSE))</f>
        <v>0</v>
      </c>
      <c r="H349">
        <f>IF(A349=0,0,+VLOOKUP($A349,'по изворима и контима'!$A$12:G$499,5,FALSE))</f>
        <v>0</v>
      </c>
      <c r="I349">
        <f>IF(A349=0,0,+VLOOKUP($A349,'по изворима и контима'!$A$12:H$499,6,FALSE))</f>
        <v>0</v>
      </c>
      <c r="J349">
        <f>IF(A349=0,0,+VLOOKUP($A349,'по изворима и контима'!$A$12:H$499,7,FALSE))</f>
        <v>0</v>
      </c>
      <c r="K349">
        <f>IF(A349=0,0,+VLOOKUP($A349,'по изворима и контима'!$A$12:I$499,8,FALSE))</f>
        <v>0</v>
      </c>
      <c r="L349">
        <f>IF(B349=0,0,+VLOOKUP($A349,'по изворима и контима'!$A$12:J$499,9,FALSE))</f>
        <v>0</v>
      </c>
      <c r="M349">
        <f>IF($A349=0,0,+VLOOKUP($G349,spisak!$C$11:$F$30,3,FALSE))</f>
        <v>0</v>
      </c>
      <c r="N349">
        <f>IF($A349=0,0,+VLOOKUP($G349,spisak!$C$11:$F$30,4,FALSE))</f>
        <v>0</v>
      </c>
      <c r="O349" s="141">
        <f t="shared" ref="O349" si="384">+IF(A349=0,0,"2015-procena")</f>
        <v>0</v>
      </c>
      <c r="P349" s="123">
        <f>IF(A349=0,0,+VLOOKUP($A349,'по изворима и контима'!$A$12:R$499,COLUMN('по изворима и контима'!L:L),FALSE))</f>
        <v>0</v>
      </c>
    </row>
    <row r="350" spans="1:16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22">
        <f>IF(A350=0,0,+spisak!#REF!)</f>
        <v>0</v>
      </c>
      <c r="F350" s="122">
        <f>+IF(A350=0,0,VLOOKUP(prenos!G350,spisak!C$11:O$498,12,FALSE))</f>
        <v>0</v>
      </c>
      <c r="G350">
        <f>IF(A350=0,0,+VLOOKUP($A350,'по изворима и контима'!$A$12:D$499,4,FALSE))</f>
        <v>0</v>
      </c>
      <c r="H350">
        <f>IF(A350=0,0,+VLOOKUP($A350,'по изворима и контима'!$A$12:G$499,5,FALSE))</f>
        <v>0</v>
      </c>
      <c r="I350">
        <f>IF(A350=0,0,+VLOOKUP($A350,'по изворима и контима'!$A$12:H$499,6,FALSE))</f>
        <v>0</v>
      </c>
      <c r="J350">
        <f>IF(A350=0,0,+VLOOKUP($A350,'по изворима и контима'!$A$12:H$499,7,FALSE))</f>
        <v>0</v>
      </c>
      <c r="K350">
        <f>IF(A350=0,0,+VLOOKUP($A350,'по изворима и контима'!$A$12:I$499,8,FALSE))</f>
        <v>0</v>
      </c>
      <c r="L350">
        <f>IF(B350=0,0,+VLOOKUP($A350,'по изворима и контима'!$A$12:J$499,9,FALSE))</f>
        <v>0</v>
      </c>
      <c r="M350">
        <f>IF($A350=0,0,+VLOOKUP($G350,spisak!$C$11:$F$30,3,FALSE))</f>
        <v>0</v>
      </c>
      <c r="N350">
        <f>IF($A350=0,0,+VLOOKUP($G350,spisak!$C$11:$F$30,4,FALSE))</f>
        <v>0</v>
      </c>
      <c r="O350" s="141">
        <f t="shared" ref="O350" si="385">+IF(A350=0,0,"2016")</f>
        <v>0</v>
      </c>
      <c r="P350" s="123">
        <f>IF(A350=0,0,+VLOOKUP($A350,'по изворима и контима'!$A$12:R$499,COLUMN('по изворима и контима'!M:M),FALSE))</f>
        <v>0</v>
      </c>
    </row>
    <row r="351" spans="1:16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22">
        <f>IF(A351=0,0,+spisak!#REF!)</f>
        <v>0</v>
      </c>
      <c r="F351" s="122">
        <f>+IF(A351=0,0,VLOOKUP(prenos!G351,spisak!C$11:O$498,12,FALSE))</f>
        <v>0</v>
      </c>
      <c r="G351">
        <f>IF(A351=0,0,+VLOOKUP($A351,'по изворима и контима'!$A$12:D$499,4,FALSE))</f>
        <v>0</v>
      </c>
      <c r="H351">
        <f>IF(A351=0,0,+VLOOKUP($A351,'по изворима и контима'!$A$12:G$499,5,FALSE))</f>
        <v>0</v>
      </c>
      <c r="I351">
        <f>IF(A351=0,0,+VLOOKUP($A351,'по изворима и контима'!$A$12:H$499,6,FALSE))</f>
        <v>0</v>
      </c>
      <c r="J351">
        <f>IF(A351=0,0,+VLOOKUP($A351,'по изворима и контима'!$A$12:H$499,7,FALSE))</f>
        <v>0</v>
      </c>
      <c r="K351">
        <f>IF(A351=0,0,+VLOOKUP($A351,'по изворима и контима'!$A$12:I$499,8,FALSE))</f>
        <v>0</v>
      </c>
      <c r="L351">
        <f>IF(B351=0,0,+VLOOKUP($A351,'по изворима и контима'!$A$12:J$499,9,FALSE))</f>
        <v>0</v>
      </c>
      <c r="M351">
        <f>IF($A351=0,0,+VLOOKUP($G351,spisak!$C$11:$F$30,3,FALSE))</f>
        <v>0</v>
      </c>
      <c r="N351">
        <f>IF($A351=0,0,+VLOOKUP($G351,spisak!$C$11:$F$30,4,FALSE))</f>
        <v>0</v>
      </c>
      <c r="O351" s="141">
        <f t="shared" ref="O351" si="386">+IF(A351=0,0,"2017")</f>
        <v>0</v>
      </c>
      <c r="P351" s="123">
        <f>IF(C351=0,0,+VLOOKUP($A351,'по изворима и контима'!$A$12:R$499,COLUMN('по изворима и контима'!N:N),FALSE))</f>
        <v>0</v>
      </c>
    </row>
    <row r="352" spans="1:16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22">
        <f>IF(A352=0,0,+spisak!#REF!)</f>
        <v>0</v>
      </c>
      <c r="F352" s="122">
        <f>+IF(A352=0,0,VLOOKUP(prenos!G352,spisak!C$11:O$498,12,FALSE))</f>
        <v>0</v>
      </c>
      <c r="G352">
        <f>IF(A352=0,0,+VLOOKUP($A352,'по изворима и контима'!$A$12:D$499,4,FALSE))</f>
        <v>0</v>
      </c>
      <c r="H352">
        <f>IF(A352=0,0,+VLOOKUP($A352,'по изворима и контима'!$A$12:G$499,5,FALSE))</f>
        <v>0</v>
      </c>
      <c r="I352">
        <f>IF(A352=0,0,+VLOOKUP($A352,'по изворима и контима'!$A$12:H$499,6,FALSE))</f>
        <v>0</v>
      </c>
      <c r="J352">
        <f>IF(A352=0,0,+VLOOKUP($A352,'по изворима и контима'!$A$12:H$499,7,FALSE))</f>
        <v>0</v>
      </c>
      <c r="K352">
        <f>IF(A352=0,0,+VLOOKUP($A352,'по изворима и контима'!$A$12:I$499,8,FALSE))</f>
        <v>0</v>
      </c>
      <c r="L352">
        <f>IF(B352=0,0,+VLOOKUP($A352,'по изворима и контима'!$A$12:J$499,9,FALSE))</f>
        <v>0</v>
      </c>
      <c r="M352">
        <f>IF($A352=0,0,+VLOOKUP($G352,spisak!$C$11:$F$30,3,FALSE))</f>
        <v>0</v>
      </c>
      <c r="N352">
        <f>IF($A352=0,0,+VLOOKUP($G352,spisak!$C$11:$F$30,4,FALSE))</f>
        <v>0</v>
      </c>
      <c r="O352" s="141">
        <f t="shared" ref="O352" si="387">+IF(A352=0,0,"2018")</f>
        <v>0</v>
      </c>
      <c r="P352" s="123">
        <f>IF(C352=0,0,+VLOOKUP($A352,'по изворима и контима'!$A$12:R$499,COLUMN('по изворима и контима'!O:O),FALSE))</f>
        <v>0</v>
      </c>
    </row>
    <row r="353" spans="1:16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22">
        <f>IF(A353=0,0,+spisak!#REF!)</f>
        <v>0</v>
      </c>
      <c r="F353" s="122">
        <f>+IF(A353=0,0,VLOOKUP(prenos!G353,spisak!C$11:O$498,12,FALSE))</f>
        <v>0</v>
      </c>
      <c r="G353">
        <f>IF(A353=0,0,+VLOOKUP($A353,'по изворима и контима'!$A$12:D$499,4,FALSE))</f>
        <v>0</v>
      </c>
      <c r="H353">
        <f>IF(A353=0,0,+VLOOKUP($A353,'по изворима и контима'!$A$12:G$499,5,FALSE))</f>
        <v>0</v>
      </c>
      <c r="I353">
        <f>IF(A353=0,0,+VLOOKUP($A353,'по изворима и контима'!$A$12:H$499,6,FALSE))</f>
        <v>0</v>
      </c>
      <c r="J353">
        <f>IF(A353=0,0,+VLOOKUP($A353,'по изворима и контима'!$A$12:H$499,7,FALSE))</f>
        <v>0</v>
      </c>
      <c r="K353">
        <f>IF(A353=0,0,+VLOOKUP($A353,'по изворима и контима'!$A$12:I$499,8,FALSE))</f>
        <v>0</v>
      </c>
      <c r="L353">
        <f>IF(B353=0,0,+VLOOKUP($A353,'по изворима и контима'!$A$12:J$499,9,FALSE))</f>
        <v>0</v>
      </c>
      <c r="M353">
        <f>IF($A353=0,0,+VLOOKUP($G353,spisak!$C$11:$F$30,3,FALSE))</f>
        <v>0</v>
      </c>
      <c r="N353">
        <f>IF($A353=0,0,+VLOOKUP($G353,spisak!$C$11:$F$30,4,FALSE))</f>
        <v>0</v>
      </c>
      <c r="O353" s="141">
        <f t="shared" ref="O353" si="388">+IF(A353=0,0,"nakon 2018")</f>
        <v>0</v>
      </c>
      <c r="P353" s="123">
        <f>IF(C353=0,0,+VLOOKUP($A353,'по изворима и контима'!$A$12:R$499,COLUMN('по изворима и контима'!P:P),FALSE))</f>
        <v>0</v>
      </c>
    </row>
    <row r="354" spans="1:16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22">
        <f>IF(A354=0,0,+spisak!#REF!)</f>
        <v>0</v>
      </c>
      <c r="F354" s="122">
        <f>+IF(A354=0,0,VLOOKUP(prenos!G354,spisak!C$11:O$498,12,FALSE))</f>
        <v>0</v>
      </c>
      <c r="G354">
        <f>IF(A354=0,0,+VLOOKUP($A354,'по изворима и контима'!$A$12:D$499,4,FALSE))</f>
        <v>0</v>
      </c>
      <c r="H354">
        <f>IF(A354=0,0,+VLOOKUP($A354,'по изворима и контима'!$A$12:G$499,5,FALSE))</f>
        <v>0</v>
      </c>
      <c r="I354">
        <f>IF(A354=0,0,+VLOOKUP($A354,'по изворима и контима'!$A$12:H$499,6,FALSE))</f>
        <v>0</v>
      </c>
      <c r="J354">
        <f>IF(A354=0,0,+VLOOKUP($A354,'по изворима и контима'!$A$12:H$499,7,FALSE))</f>
        <v>0</v>
      </c>
      <c r="K354">
        <f>IF(A354=0,0,+VLOOKUP($A354,'по изворима и контима'!$A$12:I$499,8,FALSE))</f>
        <v>0</v>
      </c>
      <c r="L354">
        <f>IF(B354=0,0,+VLOOKUP($A354,'по изворима и контима'!$A$12:J$499,9,FALSE))</f>
        <v>0</v>
      </c>
      <c r="M354">
        <f>IF($A354=0,0,+VLOOKUP($G354,spisak!$C$11:$F$30,3,FALSE))</f>
        <v>0</v>
      </c>
      <c r="N354">
        <f>IF($A354=0,0,+VLOOKUP($G354,spisak!$C$11:$F$30,4,FALSE))</f>
        <v>0</v>
      </c>
      <c r="O354" s="141">
        <f t="shared" ref="O354" si="389">+IF(A354=0,0,"do 2014")</f>
        <v>0</v>
      </c>
      <c r="P354" s="123">
        <f>IF(A354=0,0,+VLOOKUP($A354,'по изворима и контима'!$A$12:L$499,COLUMN('по изворима и контима'!J:J),FALSE))</f>
        <v>0</v>
      </c>
    </row>
    <row r="355" spans="1:16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22">
        <f>IF(A355=0,0,+spisak!#REF!)</f>
        <v>0</v>
      </c>
      <c r="F355" s="122">
        <f>+IF(A355=0,0,VLOOKUP(prenos!G355,spisak!C$11:O$498,12,FALSE))</f>
        <v>0</v>
      </c>
      <c r="G355">
        <f>IF(A355=0,0,+VLOOKUP($A355,'по изворима и контима'!$A$12:D$499,4,FALSE))</f>
        <v>0</v>
      </c>
      <c r="H355">
        <f>IF(A355=0,0,+VLOOKUP($A355,'по изворима и контима'!$A$12:G$499,5,FALSE))</f>
        <v>0</v>
      </c>
      <c r="I355">
        <f>IF(A355=0,0,+VLOOKUP($A355,'по изворима и контима'!$A$12:H$499,6,FALSE))</f>
        <v>0</v>
      </c>
      <c r="J355">
        <f>IF(A355=0,0,+VLOOKUP($A355,'по изворима и контима'!$A$12:H$499,7,FALSE))</f>
        <v>0</v>
      </c>
      <c r="K355">
        <f>IF(A355=0,0,+VLOOKUP($A355,'по изворима и контима'!$A$12:I$499,8,FALSE))</f>
        <v>0</v>
      </c>
      <c r="L355">
        <f>IF(B355=0,0,+VLOOKUP($A355,'по изворима и контима'!$A$12:J$499,9,FALSE))</f>
        <v>0</v>
      </c>
      <c r="M355">
        <f>IF($A355=0,0,+VLOOKUP($G355,spisak!$C$11:$F$30,3,FALSE))</f>
        <v>0</v>
      </c>
      <c r="N355">
        <f>IF($A355=0,0,+VLOOKUP($G355,spisak!$C$11:$F$30,4,FALSE))</f>
        <v>0</v>
      </c>
      <c r="O355" s="141">
        <f t="shared" ref="O355" si="390">+IF(A355=0,0,"2015-plan")</f>
        <v>0</v>
      </c>
      <c r="P355" s="123">
        <f>IF(A355=0,0,+VLOOKUP($A355,'по изворима и контима'!$A$12:R$499,COLUMN('по изворима и контима'!K:K),FALSE))</f>
        <v>0</v>
      </c>
    </row>
    <row r="356" spans="1:16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22">
        <f>IF(A356=0,0,+spisak!#REF!)</f>
        <v>0</v>
      </c>
      <c r="F356" s="122">
        <f>+IF(A356=0,0,VLOOKUP(prenos!G356,spisak!C$11:O$498,12,FALSE))</f>
        <v>0</v>
      </c>
      <c r="G356">
        <f>IF(A356=0,0,+VLOOKUP($A356,'по изворима и контима'!$A$12:D$499,4,FALSE))</f>
        <v>0</v>
      </c>
      <c r="H356">
        <f>IF(A356=0,0,+VLOOKUP($A356,'по изворима и контима'!$A$12:G$499,5,FALSE))</f>
        <v>0</v>
      </c>
      <c r="I356">
        <f>IF(A356=0,0,+VLOOKUP($A356,'по изворима и контима'!$A$12:H$499,6,FALSE))</f>
        <v>0</v>
      </c>
      <c r="J356">
        <f>IF(A356=0,0,+VLOOKUP($A356,'по изворима и контима'!$A$12:H$499,7,FALSE))</f>
        <v>0</v>
      </c>
      <c r="K356">
        <f>IF(A356=0,0,+VLOOKUP($A356,'по изворима и контима'!$A$12:I$499,8,FALSE))</f>
        <v>0</v>
      </c>
      <c r="L356">
        <f>IF(B356=0,0,+VLOOKUP($A356,'по изворима и контима'!$A$12:J$499,9,FALSE))</f>
        <v>0</v>
      </c>
      <c r="M356">
        <f>IF($A356=0,0,+VLOOKUP($G356,spisak!$C$11:$F$30,3,FALSE))</f>
        <v>0</v>
      </c>
      <c r="N356">
        <f>IF($A356=0,0,+VLOOKUP($G356,spisak!$C$11:$F$30,4,FALSE))</f>
        <v>0</v>
      </c>
      <c r="O356" s="141">
        <f t="shared" ref="O356" si="391">+IF(A356=0,0,"2015-procena")</f>
        <v>0</v>
      </c>
      <c r="P356" s="123">
        <f>IF(A356=0,0,+VLOOKUP($A356,'по изворима и контима'!$A$12:R$499,COLUMN('по изворима и контима'!L:L),FALSE))</f>
        <v>0</v>
      </c>
    </row>
    <row r="357" spans="1:16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22">
        <f>IF(A357=0,0,+spisak!#REF!)</f>
        <v>0</v>
      </c>
      <c r="F357" s="122">
        <f>+IF(A357=0,0,VLOOKUP(prenos!G357,spisak!C$11:O$498,12,FALSE))</f>
        <v>0</v>
      </c>
      <c r="G357">
        <f>IF(A357=0,0,+VLOOKUP($A357,'по изворима и контима'!$A$12:D$499,4,FALSE))</f>
        <v>0</v>
      </c>
      <c r="H357">
        <f>IF(A357=0,0,+VLOOKUP($A357,'по изворима и контима'!$A$12:G$499,5,FALSE))</f>
        <v>0</v>
      </c>
      <c r="I357">
        <f>IF(A357=0,0,+VLOOKUP($A357,'по изворима и контима'!$A$12:H$499,6,FALSE))</f>
        <v>0</v>
      </c>
      <c r="J357">
        <f>IF(A357=0,0,+VLOOKUP($A357,'по изворима и контима'!$A$12:H$499,7,FALSE))</f>
        <v>0</v>
      </c>
      <c r="K357">
        <f>IF(A357=0,0,+VLOOKUP($A357,'по изворима и контима'!$A$12:I$499,8,FALSE))</f>
        <v>0</v>
      </c>
      <c r="L357">
        <f>IF(B357=0,0,+VLOOKUP($A357,'по изворима и контима'!$A$12:J$499,9,FALSE))</f>
        <v>0</v>
      </c>
      <c r="M357">
        <f>IF($A357=0,0,+VLOOKUP($G357,spisak!$C$11:$F$30,3,FALSE))</f>
        <v>0</v>
      </c>
      <c r="N357">
        <f>IF($A357=0,0,+VLOOKUP($G357,spisak!$C$11:$F$30,4,FALSE))</f>
        <v>0</v>
      </c>
      <c r="O357" s="141">
        <f t="shared" ref="O357" si="392">+IF(A357=0,0,"2016")</f>
        <v>0</v>
      </c>
      <c r="P357" s="123">
        <f>IF(A357=0,0,+VLOOKUP($A357,'по изворима и контима'!$A$12:R$499,COLUMN('по изворима и контима'!M:M),FALSE))</f>
        <v>0</v>
      </c>
    </row>
    <row r="358" spans="1:16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22">
        <f>IF(A358=0,0,+spisak!#REF!)</f>
        <v>0</v>
      </c>
      <c r="F358" s="122">
        <f>+IF(A358=0,0,VLOOKUP(prenos!G358,spisak!C$11:O$498,12,FALSE))</f>
        <v>0</v>
      </c>
      <c r="G358">
        <f>IF(A358=0,0,+VLOOKUP($A358,'по изворима и контима'!$A$12:D$499,4,FALSE))</f>
        <v>0</v>
      </c>
      <c r="H358">
        <f>IF(A358=0,0,+VLOOKUP($A358,'по изворима и контима'!$A$12:G$499,5,FALSE))</f>
        <v>0</v>
      </c>
      <c r="I358">
        <f>IF(A358=0,0,+VLOOKUP($A358,'по изворима и контима'!$A$12:H$499,6,FALSE))</f>
        <v>0</v>
      </c>
      <c r="J358">
        <f>IF(A358=0,0,+VLOOKUP($A358,'по изворима и контима'!$A$12:H$499,7,FALSE))</f>
        <v>0</v>
      </c>
      <c r="K358">
        <f>IF(A358=0,0,+VLOOKUP($A358,'по изворима и контима'!$A$12:I$499,8,FALSE))</f>
        <v>0</v>
      </c>
      <c r="L358">
        <f>IF(B358=0,0,+VLOOKUP($A358,'по изворима и контима'!$A$12:J$499,9,FALSE))</f>
        <v>0</v>
      </c>
      <c r="M358">
        <f>IF($A358=0,0,+VLOOKUP($G358,spisak!$C$11:$F$30,3,FALSE))</f>
        <v>0</v>
      </c>
      <c r="N358">
        <f>IF($A358=0,0,+VLOOKUP($G358,spisak!$C$11:$F$30,4,FALSE))</f>
        <v>0</v>
      </c>
      <c r="O358" s="141">
        <f t="shared" ref="O358" si="393">+IF(A358=0,0,"2017")</f>
        <v>0</v>
      </c>
      <c r="P358" s="123">
        <f>IF(C358=0,0,+VLOOKUP($A358,'по изворима и контима'!$A$12:R$499,COLUMN('по изворима и контима'!N:N),FALSE))</f>
        <v>0</v>
      </c>
    </row>
    <row r="359" spans="1:16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22">
        <f>IF(A359=0,0,+spisak!#REF!)</f>
        <v>0</v>
      </c>
      <c r="F359" s="122">
        <f>+IF(A359=0,0,VLOOKUP(prenos!G359,spisak!C$11:O$498,12,FALSE))</f>
        <v>0</v>
      </c>
      <c r="G359">
        <f>IF(A359=0,0,+VLOOKUP($A359,'по изворима и контима'!$A$12:D$499,4,FALSE))</f>
        <v>0</v>
      </c>
      <c r="H359">
        <f>IF(A359=0,0,+VLOOKUP($A359,'по изворима и контима'!$A$12:G$499,5,FALSE))</f>
        <v>0</v>
      </c>
      <c r="I359">
        <f>IF(A359=0,0,+VLOOKUP($A359,'по изворима и контима'!$A$12:H$499,6,FALSE))</f>
        <v>0</v>
      </c>
      <c r="J359">
        <f>IF(A359=0,0,+VLOOKUP($A359,'по изворима и контима'!$A$12:H$499,7,FALSE))</f>
        <v>0</v>
      </c>
      <c r="K359">
        <f>IF(A359=0,0,+VLOOKUP($A359,'по изворима и контима'!$A$12:I$499,8,FALSE))</f>
        <v>0</v>
      </c>
      <c r="L359">
        <f>IF(B359=0,0,+VLOOKUP($A359,'по изворима и контима'!$A$12:J$499,9,FALSE))</f>
        <v>0</v>
      </c>
      <c r="M359">
        <f>IF($A359=0,0,+VLOOKUP($G359,spisak!$C$11:$F$30,3,FALSE))</f>
        <v>0</v>
      </c>
      <c r="N359">
        <f>IF($A359=0,0,+VLOOKUP($G359,spisak!$C$11:$F$30,4,FALSE))</f>
        <v>0</v>
      </c>
      <c r="O359" s="141">
        <f t="shared" ref="O359" si="394">+IF(A359=0,0,"2018")</f>
        <v>0</v>
      </c>
      <c r="P359" s="123">
        <f>IF(C359=0,0,+VLOOKUP($A359,'по изворима и контима'!$A$12:R$499,COLUMN('по изворима и контима'!O:O),FALSE))</f>
        <v>0</v>
      </c>
    </row>
    <row r="360" spans="1:16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22">
        <f>IF(A360=0,0,+spisak!#REF!)</f>
        <v>0</v>
      </c>
      <c r="F360" s="122">
        <f>+IF(A360=0,0,VLOOKUP(prenos!G360,spisak!C$11:O$498,12,FALSE))</f>
        <v>0</v>
      </c>
      <c r="G360">
        <f>IF(A360=0,0,+VLOOKUP($A360,'по изворима и контима'!$A$12:D$499,4,FALSE))</f>
        <v>0</v>
      </c>
      <c r="H360">
        <f>IF(A360=0,0,+VLOOKUP($A360,'по изворима и контима'!$A$12:G$499,5,FALSE))</f>
        <v>0</v>
      </c>
      <c r="I360">
        <f>IF(A360=0,0,+VLOOKUP($A360,'по изворима и контима'!$A$12:H$499,6,FALSE))</f>
        <v>0</v>
      </c>
      <c r="J360">
        <f>IF(A360=0,0,+VLOOKUP($A360,'по изворима и контима'!$A$12:H$499,7,FALSE))</f>
        <v>0</v>
      </c>
      <c r="K360">
        <f>IF(A360=0,0,+VLOOKUP($A360,'по изворима и контима'!$A$12:I$499,8,FALSE))</f>
        <v>0</v>
      </c>
      <c r="L360">
        <f>IF(B360=0,0,+VLOOKUP($A360,'по изворима и контима'!$A$12:J$499,9,FALSE))</f>
        <v>0</v>
      </c>
      <c r="M360">
        <f>IF($A360=0,0,+VLOOKUP($G360,spisak!$C$11:$F$30,3,FALSE))</f>
        <v>0</v>
      </c>
      <c r="N360">
        <f>IF($A360=0,0,+VLOOKUP($G360,spisak!$C$11:$F$30,4,FALSE))</f>
        <v>0</v>
      </c>
      <c r="O360" s="141">
        <f t="shared" ref="O360" si="395">+IF(A360=0,0,"nakon 2018")</f>
        <v>0</v>
      </c>
      <c r="P360" s="123">
        <f>IF(C360=0,0,+VLOOKUP($A360,'по изворима и контима'!$A$12:R$499,COLUMN('по изворима и контима'!P:P),FALSE))</f>
        <v>0</v>
      </c>
    </row>
    <row r="361" spans="1:16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22">
        <f>IF(A361=0,0,+spisak!#REF!)</f>
        <v>0</v>
      </c>
      <c r="F361" s="122">
        <f>+IF(A361=0,0,VLOOKUP(prenos!G361,spisak!C$11:O$498,12,FALSE))</f>
        <v>0</v>
      </c>
      <c r="G361">
        <f>IF(A361=0,0,+VLOOKUP($A361,'по изворима и контима'!$A$12:D$499,4,FALSE))</f>
        <v>0</v>
      </c>
      <c r="H361">
        <f>IF(A361=0,0,+VLOOKUP($A361,'по изворима и контима'!$A$12:G$499,5,FALSE))</f>
        <v>0</v>
      </c>
      <c r="I361">
        <f>IF(A361=0,0,+VLOOKUP($A361,'по изворима и контима'!$A$12:H$499,6,FALSE))</f>
        <v>0</v>
      </c>
      <c r="J361">
        <f>IF(A361=0,0,+VLOOKUP($A361,'по изворима и контима'!$A$12:H$499,7,FALSE))</f>
        <v>0</v>
      </c>
      <c r="K361">
        <f>IF(A361=0,0,+VLOOKUP($A361,'по изворима и контима'!$A$12:I$499,8,FALSE))</f>
        <v>0</v>
      </c>
      <c r="L361">
        <f>IF(B361=0,0,+VLOOKUP($A361,'по изворима и контима'!$A$12:J$499,9,FALSE))</f>
        <v>0</v>
      </c>
      <c r="M361">
        <f>IF($A361=0,0,+VLOOKUP($G361,spisak!$C$11:$F$30,3,FALSE))</f>
        <v>0</v>
      </c>
      <c r="N361">
        <f>IF($A361=0,0,+VLOOKUP($G361,spisak!$C$11:$F$30,4,FALSE))</f>
        <v>0</v>
      </c>
      <c r="O361" s="141">
        <f t="shared" ref="O361" si="396">+IF(A361=0,0,"do 2014")</f>
        <v>0</v>
      </c>
      <c r="P361" s="123">
        <f>IF(A361=0,0,+VLOOKUP($A361,'по изворима и контима'!$A$12:L$499,COLUMN('по изворима и контима'!J:J),FALSE))</f>
        <v>0</v>
      </c>
    </row>
    <row r="362" spans="1:16">
      <c r="A362">
        <f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22">
        <f>IF(A362=0,0,+spisak!#REF!)</f>
        <v>0</v>
      </c>
      <c r="F362" s="122">
        <f>+IF(A362=0,0,VLOOKUP(prenos!G362,spisak!C$11:O$498,12,FALSE))</f>
        <v>0</v>
      </c>
      <c r="G362">
        <f>IF(A362=0,0,+VLOOKUP($A362,'по изворима и контима'!$A$12:D$499,4,FALSE))</f>
        <v>0</v>
      </c>
      <c r="H362">
        <f>IF(A362=0,0,+VLOOKUP($A362,'по изворима и контима'!$A$12:G$499,5,FALSE))</f>
        <v>0</v>
      </c>
      <c r="I362">
        <f>IF(A362=0,0,+VLOOKUP($A362,'по изворима и контима'!$A$12:H$499,6,FALSE))</f>
        <v>0</v>
      </c>
      <c r="J362">
        <f>IF(A362=0,0,+VLOOKUP($A362,'по изворима и контима'!$A$12:H$499,7,FALSE))</f>
        <v>0</v>
      </c>
      <c r="K362">
        <f>IF(A362=0,0,+VLOOKUP($A362,'по изворима и контима'!$A$12:I$499,8,FALSE))</f>
        <v>0</v>
      </c>
      <c r="L362">
        <f>IF(B362=0,0,+VLOOKUP($A362,'по изворима и контима'!$A$12:J$499,9,FALSE))</f>
        <v>0</v>
      </c>
      <c r="M362">
        <f>IF($A362=0,0,+VLOOKUP($G362,spisak!$C$11:$F$30,3,FALSE))</f>
        <v>0</v>
      </c>
      <c r="N362">
        <f>IF($A362=0,0,+VLOOKUP($G362,spisak!$C$11:$F$30,4,FALSE))</f>
        <v>0</v>
      </c>
      <c r="O362" s="141">
        <f t="shared" ref="O362" si="397">+IF(A362=0,0,"2015-plan")</f>
        <v>0</v>
      </c>
      <c r="P362" s="123">
        <f>IF(A362=0,0,+VLOOKUP($A362,'по изворима и контима'!$A$12:R$499,COLUMN('по изворима и контима'!K:K),FALSE))</f>
        <v>0</v>
      </c>
    </row>
    <row r="363" spans="1:16">
      <c r="A363">
        <f t="shared" ref="A363:A367" si="398">+A362</f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22">
        <f>IF(A363=0,0,+spisak!#REF!)</f>
        <v>0</v>
      </c>
      <c r="F363" s="122">
        <f>+IF(A363=0,0,VLOOKUP(prenos!G363,spisak!C$11:O$498,12,FALSE))</f>
        <v>0</v>
      </c>
      <c r="G363">
        <f>IF(A363=0,0,+VLOOKUP($A363,'по изворима и контима'!$A$12:D$499,4,FALSE))</f>
        <v>0</v>
      </c>
      <c r="H363">
        <f>IF(A363=0,0,+VLOOKUP($A363,'по изворима и контима'!$A$12:G$499,5,FALSE))</f>
        <v>0</v>
      </c>
      <c r="I363">
        <f>IF(A363=0,0,+VLOOKUP($A363,'по изворима и контима'!$A$12:H$499,6,FALSE))</f>
        <v>0</v>
      </c>
      <c r="J363">
        <f>IF(A363=0,0,+VLOOKUP($A363,'по изворима и контима'!$A$12:H$499,7,FALSE))</f>
        <v>0</v>
      </c>
      <c r="K363">
        <f>IF(A363=0,0,+VLOOKUP($A363,'по изворима и контима'!$A$12:I$499,8,FALSE))</f>
        <v>0</v>
      </c>
      <c r="L363">
        <f>IF(B363=0,0,+VLOOKUP($A363,'по изворима и контима'!$A$12:J$499,9,FALSE))</f>
        <v>0</v>
      </c>
      <c r="M363">
        <f>IF($A363=0,0,+VLOOKUP($G363,spisak!$C$11:$F$30,3,FALSE))</f>
        <v>0</v>
      </c>
      <c r="N363">
        <f>IF($A363=0,0,+VLOOKUP($G363,spisak!$C$11:$F$30,4,FALSE))</f>
        <v>0</v>
      </c>
      <c r="O363" s="141">
        <f t="shared" ref="O363" si="399">+IF(A363=0,0,"2015-procena")</f>
        <v>0</v>
      </c>
      <c r="P363" s="123">
        <f>IF(A363=0,0,+VLOOKUP($A363,'по изворима и контима'!$A$12:R$499,COLUMN('по изворима и контима'!L:L),FALSE))</f>
        <v>0</v>
      </c>
    </row>
    <row r="364" spans="1:16">
      <c r="A364">
        <f t="shared" si="398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22">
        <f>IF(A364=0,0,+spisak!#REF!)</f>
        <v>0</v>
      </c>
      <c r="F364" s="122">
        <f>+IF(A364=0,0,VLOOKUP(prenos!G364,spisak!C$11:O$498,12,FALSE))</f>
        <v>0</v>
      </c>
      <c r="G364">
        <f>IF(A364=0,0,+VLOOKUP($A364,'по изворима и контима'!$A$12:D$499,4,FALSE))</f>
        <v>0</v>
      </c>
      <c r="H364">
        <f>IF(A364=0,0,+VLOOKUP($A364,'по изворима и контима'!$A$12:G$499,5,FALSE))</f>
        <v>0</v>
      </c>
      <c r="I364">
        <f>IF(A364=0,0,+VLOOKUP($A364,'по изворима и контима'!$A$12:H$499,6,FALSE))</f>
        <v>0</v>
      </c>
      <c r="J364">
        <f>IF(A364=0,0,+VLOOKUP($A364,'по изворима и контима'!$A$12:H$499,7,FALSE))</f>
        <v>0</v>
      </c>
      <c r="K364">
        <f>IF(A364=0,0,+VLOOKUP($A364,'по изворима и контима'!$A$12:I$499,8,FALSE))</f>
        <v>0</v>
      </c>
      <c r="L364">
        <f>IF(B364=0,0,+VLOOKUP($A364,'по изворима и контима'!$A$12:J$499,9,FALSE))</f>
        <v>0</v>
      </c>
      <c r="M364">
        <f>IF($A364=0,0,+VLOOKUP($G364,spisak!$C$11:$F$30,3,FALSE))</f>
        <v>0</v>
      </c>
      <c r="N364">
        <f>IF($A364=0,0,+VLOOKUP($G364,spisak!$C$11:$F$30,4,FALSE))</f>
        <v>0</v>
      </c>
      <c r="O364" s="141">
        <f t="shared" ref="O364" si="400">+IF(A364=0,0,"2016")</f>
        <v>0</v>
      </c>
      <c r="P364" s="123">
        <f>IF(A364=0,0,+VLOOKUP($A364,'по изворима и контима'!$A$12:R$499,COLUMN('по изворима и контима'!M:M),FALSE))</f>
        <v>0</v>
      </c>
    </row>
    <row r="365" spans="1:16">
      <c r="A365">
        <f t="shared" si="398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22">
        <f>IF(A365=0,0,+spisak!#REF!)</f>
        <v>0</v>
      </c>
      <c r="F365" s="122">
        <f>+IF(A365=0,0,VLOOKUP(prenos!G365,spisak!C$11:O$498,12,FALSE))</f>
        <v>0</v>
      </c>
      <c r="G365">
        <f>IF(A365=0,0,+VLOOKUP($A365,'по изворима и контима'!$A$12:D$499,4,FALSE))</f>
        <v>0</v>
      </c>
      <c r="H365">
        <f>IF(A365=0,0,+VLOOKUP($A365,'по изворима и контима'!$A$12:G$499,5,FALSE))</f>
        <v>0</v>
      </c>
      <c r="I365">
        <f>IF(A365=0,0,+VLOOKUP($A365,'по изворима и контима'!$A$12:H$499,6,FALSE))</f>
        <v>0</v>
      </c>
      <c r="J365">
        <f>IF(A365=0,0,+VLOOKUP($A365,'по изворима и контима'!$A$12:H$499,7,FALSE))</f>
        <v>0</v>
      </c>
      <c r="K365">
        <f>IF(A365=0,0,+VLOOKUP($A365,'по изворима и контима'!$A$12:I$499,8,FALSE))</f>
        <v>0</v>
      </c>
      <c r="L365">
        <f>IF(B365=0,0,+VLOOKUP($A365,'по изворима и контима'!$A$12:J$499,9,FALSE))</f>
        <v>0</v>
      </c>
      <c r="M365">
        <f>IF($A365=0,0,+VLOOKUP($G365,spisak!$C$11:$F$30,3,FALSE))</f>
        <v>0</v>
      </c>
      <c r="N365">
        <f>IF($A365=0,0,+VLOOKUP($G365,spisak!$C$11:$F$30,4,FALSE))</f>
        <v>0</v>
      </c>
      <c r="O365" s="141">
        <f t="shared" ref="O365" si="401">+IF(A365=0,0,"2017")</f>
        <v>0</v>
      </c>
      <c r="P365" s="123">
        <f>IF(C365=0,0,+VLOOKUP($A365,'по изворима и контима'!$A$12:R$499,COLUMN('по изворима и контима'!N:N),FALSE))</f>
        <v>0</v>
      </c>
    </row>
    <row r="366" spans="1:16">
      <c r="A366">
        <f t="shared" si="398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22">
        <f>IF(A366=0,0,+spisak!#REF!)</f>
        <v>0</v>
      </c>
      <c r="F366" s="122">
        <f>+IF(A366=0,0,VLOOKUP(prenos!G366,spisak!C$11:O$498,12,FALSE))</f>
        <v>0</v>
      </c>
      <c r="G366">
        <f>IF(A366=0,0,+VLOOKUP($A366,'по изворима и контима'!$A$12:D$499,4,FALSE))</f>
        <v>0</v>
      </c>
      <c r="H366">
        <f>IF(A366=0,0,+VLOOKUP($A366,'по изворима и контима'!$A$12:G$499,5,FALSE))</f>
        <v>0</v>
      </c>
      <c r="I366">
        <f>IF(A366=0,0,+VLOOKUP($A366,'по изворима и контима'!$A$12:H$499,6,FALSE))</f>
        <v>0</v>
      </c>
      <c r="J366">
        <f>IF(A366=0,0,+VLOOKUP($A366,'по изворима и контима'!$A$12:H$499,7,FALSE))</f>
        <v>0</v>
      </c>
      <c r="K366">
        <f>IF(A366=0,0,+VLOOKUP($A366,'по изворима и контима'!$A$12:I$499,8,FALSE))</f>
        <v>0</v>
      </c>
      <c r="L366">
        <f>IF(B366=0,0,+VLOOKUP($A366,'по изворима и контима'!$A$12:J$499,9,FALSE))</f>
        <v>0</v>
      </c>
      <c r="M366">
        <f>IF($A366=0,0,+VLOOKUP($G366,spisak!$C$11:$F$30,3,FALSE))</f>
        <v>0</v>
      </c>
      <c r="N366">
        <f>IF($A366=0,0,+VLOOKUP($G366,spisak!$C$11:$F$30,4,FALSE))</f>
        <v>0</v>
      </c>
      <c r="O366" s="141">
        <f t="shared" ref="O366" si="402">+IF(A366=0,0,"2018")</f>
        <v>0</v>
      </c>
      <c r="P366" s="123">
        <f>IF(C366=0,0,+VLOOKUP($A366,'по изворима и контима'!$A$12:R$499,COLUMN('по изворима и контима'!O:O),FALSE))</f>
        <v>0</v>
      </c>
    </row>
    <row r="367" spans="1:16">
      <c r="A367">
        <f t="shared" si="398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22">
        <f>IF(A367=0,0,+spisak!#REF!)</f>
        <v>0</v>
      </c>
      <c r="F367" s="122">
        <f>+IF(A367=0,0,VLOOKUP(prenos!G367,spisak!C$11:O$498,12,FALSE))</f>
        <v>0</v>
      </c>
      <c r="G367">
        <f>IF(A367=0,0,+VLOOKUP($A367,'по изворима и контима'!$A$12:D$499,4,FALSE))</f>
        <v>0</v>
      </c>
      <c r="H367">
        <f>IF(A367=0,0,+VLOOKUP($A367,'по изворима и контима'!$A$12:G$499,5,FALSE))</f>
        <v>0</v>
      </c>
      <c r="I367">
        <f>IF(A367=0,0,+VLOOKUP($A367,'по изворима и контима'!$A$12:H$499,6,FALSE))</f>
        <v>0</v>
      </c>
      <c r="J367">
        <f>IF(A367=0,0,+VLOOKUP($A367,'по изворима и контима'!$A$12:H$499,7,FALSE))</f>
        <v>0</v>
      </c>
      <c r="K367">
        <f>IF(A367=0,0,+VLOOKUP($A367,'по изворима и контима'!$A$12:I$499,8,FALSE))</f>
        <v>0</v>
      </c>
      <c r="L367">
        <f>IF(B367=0,0,+VLOOKUP($A367,'по изворима и контима'!$A$12:J$499,9,FALSE))</f>
        <v>0</v>
      </c>
      <c r="M367">
        <f>IF($A367=0,0,+VLOOKUP($G367,spisak!$C$11:$F$30,3,FALSE))</f>
        <v>0</v>
      </c>
      <c r="N367">
        <f>IF($A367=0,0,+VLOOKUP($G367,spisak!$C$11:$F$30,4,FALSE))</f>
        <v>0</v>
      </c>
      <c r="O367" s="141">
        <f t="shared" ref="O367" si="403">+IF(A367=0,0,"nakon 2018")</f>
        <v>0</v>
      </c>
      <c r="P367" s="123">
        <f>IF(C367=0,0,+VLOOKUP($A367,'по изворима и контима'!$A$12:R$499,COLUMN('по изворима и контима'!P:P),FALSE))</f>
        <v>0</v>
      </c>
    </row>
    <row r="368" spans="1:16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22">
        <f>IF(A368=0,0,+spisak!#REF!)</f>
        <v>0</v>
      </c>
      <c r="F368" s="122">
        <f>+IF(A368=0,0,VLOOKUP(prenos!G368,spisak!C$11:O$498,12,FALSE))</f>
        <v>0</v>
      </c>
      <c r="G368">
        <f>IF(A368=0,0,+VLOOKUP($A368,'по изворима и контима'!$A$12:D$499,4,FALSE))</f>
        <v>0</v>
      </c>
      <c r="H368">
        <f>IF(A368=0,0,+VLOOKUP($A368,'по изворима и контима'!$A$12:G$499,5,FALSE))</f>
        <v>0</v>
      </c>
      <c r="I368">
        <f>IF(A368=0,0,+VLOOKUP($A368,'по изворима и контима'!$A$12:H$499,6,FALSE))</f>
        <v>0</v>
      </c>
      <c r="J368">
        <f>IF(A368=0,0,+VLOOKUP($A368,'по изворима и контима'!$A$12:H$499,7,FALSE))</f>
        <v>0</v>
      </c>
      <c r="K368">
        <f>IF(A368=0,0,+VLOOKUP($A368,'по изворима и контима'!$A$12:I$499,8,FALSE))</f>
        <v>0</v>
      </c>
      <c r="L368">
        <f>IF(B368=0,0,+VLOOKUP($A368,'по изворима и контима'!$A$12:J$499,9,FALSE))</f>
        <v>0</v>
      </c>
      <c r="M368">
        <f>IF($A368=0,0,+VLOOKUP($G368,spisak!$C$11:$F$30,3,FALSE))</f>
        <v>0</v>
      </c>
      <c r="N368">
        <f>IF($A368=0,0,+VLOOKUP($G368,spisak!$C$11:$F$30,4,FALSE))</f>
        <v>0</v>
      </c>
      <c r="O368" s="141">
        <f t="shared" ref="O368" si="404">+IF(A368=0,0,"do 2014")</f>
        <v>0</v>
      </c>
      <c r="P368" s="123">
        <f>IF(A368=0,0,+VLOOKUP($A368,'по изворима и контима'!$A$12:L$499,COLUMN('по изворима и контима'!J:J),FALSE))</f>
        <v>0</v>
      </c>
    </row>
    <row r="369" spans="1:16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22">
        <f>IF(A369=0,0,+spisak!#REF!)</f>
        <v>0</v>
      </c>
      <c r="F369" s="122">
        <f>+IF(A369=0,0,VLOOKUP(prenos!G369,spisak!C$11:O$498,12,FALSE))</f>
        <v>0</v>
      </c>
      <c r="G369">
        <f>IF(A369=0,0,+VLOOKUP($A369,'по изворима и контима'!$A$12:D$499,4,FALSE))</f>
        <v>0</v>
      </c>
      <c r="H369">
        <f>IF(A369=0,0,+VLOOKUP($A369,'по изворима и контима'!$A$12:G$499,5,FALSE))</f>
        <v>0</v>
      </c>
      <c r="I369">
        <f>IF(A369=0,0,+VLOOKUP($A369,'по изворима и контима'!$A$12:H$499,6,FALSE))</f>
        <v>0</v>
      </c>
      <c r="J369">
        <f>IF(A369=0,0,+VLOOKUP($A369,'по изворима и контима'!$A$12:H$499,7,FALSE))</f>
        <v>0</v>
      </c>
      <c r="K369">
        <f>IF(A369=0,0,+VLOOKUP($A369,'по изворима и контима'!$A$12:I$499,8,FALSE))</f>
        <v>0</v>
      </c>
      <c r="L369">
        <f>IF(B369=0,0,+VLOOKUP($A369,'по изворима и контима'!$A$12:J$499,9,FALSE))</f>
        <v>0</v>
      </c>
      <c r="M369">
        <f>IF($A369=0,0,+VLOOKUP($G369,spisak!$C$11:$F$30,3,FALSE))</f>
        <v>0</v>
      </c>
      <c r="N369">
        <f>IF($A369=0,0,+VLOOKUP($G369,spisak!$C$11:$F$30,4,FALSE))</f>
        <v>0</v>
      </c>
      <c r="O369" s="141">
        <f t="shared" ref="O369" si="406">+IF(A369=0,0,"2015-plan")</f>
        <v>0</v>
      </c>
      <c r="P369" s="123">
        <f>IF(A369=0,0,+VLOOKUP($A369,'по изворима и контима'!$A$12:R$499,COLUMN('по изворима и контима'!K:K),FALSE))</f>
        <v>0</v>
      </c>
    </row>
    <row r="370" spans="1:16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22">
        <f>IF(A370=0,0,+spisak!#REF!)</f>
        <v>0</v>
      </c>
      <c r="F370" s="122">
        <f>+IF(A370=0,0,VLOOKUP(prenos!G370,spisak!C$11:O$498,12,FALSE))</f>
        <v>0</v>
      </c>
      <c r="G370">
        <f>IF(A370=0,0,+VLOOKUP($A370,'по изворима и контима'!$A$12:D$499,4,FALSE))</f>
        <v>0</v>
      </c>
      <c r="H370">
        <f>IF(A370=0,0,+VLOOKUP($A370,'по изворима и контима'!$A$12:G$499,5,FALSE))</f>
        <v>0</v>
      </c>
      <c r="I370">
        <f>IF(A370=0,0,+VLOOKUP($A370,'по изворима и контима'!$A$12:H$499,6,FALSE))</f>
        <v>0</v>
      </c>
      <c r="J370">
        <f>IF(A370=0,0,+VLOOKUP($A370,'по изворима и контима'!$A$12:H$499,7,FALSE))</f>
        <v>0</v>
      </c>
      <c r="K370">
        <f>IF(A370=0,0,+VLOOKUP($A370,'по изворима и контима'!$A$12:I$499,8,FALSE))</f>
        <v>0</v>
      </c>
      <c r="L370">
        <f>IF(B370=0,0,+VLOOKUP($A370,'по изворима и контима'!$A$12:J$499,9,FALSE))</f>
        <v>0</v>
      </c>
      <c r="M370">
        <f>IF($A370=0,0,+VLOOKUP($G370,spisak!$C$11:$F$30,3,FALSE))</f>
        <v>0</v>
      </c>
      <c r="N370">
        <f>IF($A370=0,0,+VLOOKUP($G370,spisak!$C$11:$F$30,4,FALSE))</f>
        <v>0</v>
      </c>
      <c r="O370" s="141">
        <f t="shared" ref="O370" si="407">+IF(A370=0,0,"2015-procena")</f>
        <v>0</v>
      </c>
      <c r="P370" s="123">
        <f>IF(A370=0,0,+VLOOKUP($A370,'по изворима и контима'!$A$12:R$499,COLUMN('по изворима и контима'!L:L),FALSE))</f>
        <v>0</v>
      </c>
    </row>
    <row r="371" spans="1:16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22">
        <f>IF(A371=0,0,+spisak!#REF!)</f>
        <v>0</v>
      </c>
      <c r="F371" s="122">
        <f>+IF(A371=0,0,VLOOKUP(prenos!G371,spisak!C$11:O$498,12,FALSE))</f>
        <v>0</v>
      </c>
      <c r="G371">
        <f>IF(A371=0,0,+VLOOKUP($A371,'по изворима и контима'!$A$12:D$499,4,FALSE))</f>
        <v>0</v>
      </c>
      <c r="H371">
        <f>IF(A371=0,0,+VLOOKUP($A371,'по изворима и контима'!$A$12:G$499,5,FALSE))</f>
        <v>0</v>
      </c>
      <c r="I371">
        <f>IF(A371=0,0,+VLOOKUP($A371,'по изворима и контима'!$A$12:H$499,6,FALSE))</f>
        <v>0</v>
      </c>
      <c r="J371">
        <f>IF(A371=0,0,+VLOOKUP($A371,'по изворима и контима'!$A$12:H$499,7,FALSE))</f>
        <v>0</v>
      </c>
      <c r="K371">
        <f>IF(A371=0,0,+VLOOKUP($A371,'по изворима и контима'!$A$12:I$499,8,FALSE))</f>
        <v>0</v>
      </c>
      <c r="L371">
        <f>IF(B371=0,0,+VLOOKUP($A371,'по изворима и контима'!$A$12:J$499,9,FALSE))</f>
        <v>0</v>
      </c>
      <c r="M371">
        <f>IF($A371=0,0,+VLOOKUP($G371,spisak!$C$11:$F$30,3,FALSE))</f>
        <v>0</v>
      </c>
      <c r="N371">
        <f>IF($A371=0,0,+VLOOKUP($G371,spisak!$C$11:$F$30,4,FALSE))</f>
        <v>0</v>
      </c>
      <c r="O371" s="141">
        <f t="shared" ref="O371" si="408">+IF(A371=0,0,"2016")</f>
        <v>0</v>
      </c>
      <c r="P371" s="123">
        <f>IF(A371=0,0,+VLOOKUP($A371,'по изворима и контима'!$A$12:R$499,COLUMN('по изворима и контима'!M:M),FALSE))</f>
        <v>0</v>
      </c>
    </row>
    <row r="372" spans="1:16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22">
        <f>IF(A372=0,0,+spisak!#REF!)</f>
        <v>0</v>
      </c>
      <c r="F372" s="122">
        <f>+IF(A372=0,0,VLOOKUP(prenos!G372,spisak!C$11:O$498,12,FALSE))</f>
        <v>0</v>
      </c>
      <c r="G372">
        <f>IF(A372=0,0,+VLOOKUP($A372,'по изворима и контима'!$A$12:D$499,4,FALSE))</f>
        <v>0</v>
      </c>
      <c r="H372">
        <f>IF(A372=0,0,+VLOOKUP($A372,'по изворима и контима'!$A$12:G$499,5,FALSE))</f>
        <v>0</v>
      </c>
      <c r="I372">
        <f>IF(A372=0,0,+VLOOKUP($A372,'по изворима и контима'!$A$12:H$499,6,FALSE))</f>
        <v>0</v>
      </c>
      <c r="J372">
        <f>IF(A372=0,0,+VLOOKUP($A372,'по изворима и контима'!$A$12:H$499,7,FALSE))</f>
        <v>0</v>
      </c>
      <c r="K372">
        <f>IF(A372=0,0,+VLOOKUP($A372,'по изворима и контима'!$A$12:I$499,8,FALSE))</f>
        <v>0</v>
      </c>
      <c r="L372">
        <f>IF(B372=0,0,+VLOOKUP($A372,'по изворима и контима'!$A$12:J$499,9,FALSE))</f>
        <v>0</v>
      </c>
      <c r="M372">
        <f>IF($A372=0,0,+VLOOKUP($G372,spisak!$C$11:$F$30,3,FALSE))</f>
        <v>0</v>
      </c>
      <c r="N372">
        <f>IF($A372=0,0,+VLOOKUP($G372,spisak!$C$11:$F$30,4,FALSE))</f>
        <v>0</v>
      </c>
      <c r="O372" s="141">
        <f t="shared" ref="O372" si="409">+IF(A372=0,0,"2017")</f>
        <v>0</v>
      </c>
      <c r="P372" s="123">
        <f>IF(C372=0,0,+VLOOKUP($A372,'по изворима и контима'!$A$12:R$499,COLUMN('по изворима и контима'!N:N),FALSE))</f>
        <v>0</v>
      </c>
    </row>
    <row r="373" spans="1:16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22">
        <f>IF(A373=0,0,+spisak!#REF!)</f>
        <v>0</v>
      </c>
      <c r="F373" s="122">
        <f>+IF(A373=0,0,VLOOKUP(prenos!G373,spisak!C$11:O$498,12,FALSE))</f>
        <v>0</v>
      </c>
      <c r="G373">
        <f>IF(A373=0,0,+VLOOKUP($A373,'по изворима и контима'!$A$12:D$499,4,FALSE))</f>
        <v>0</v>
      </c>
      <c r="H373">
        <f>IF(A373=0,0,+VLOOKUP($A373,'по изворима и контима'!$A$12:G$499,5,FALSE))</f>
        <v>0</v>
      </c>
      <c r="I373">
        <f>IF(A373=0,0,+VLOOKUP($A373,'по изворима и контима'!$A$12:H$499,6,FALSE))</f>
        <v>0</v>
      </c>
      <c r="J373">
        <f>IF(A373=0,0,+VLOOKUP($A373,'по изворима и контима'!$A$12:H$499,7,FALSE))</f>
        <v>0</v>
      </c>
      <c r="K373">
        <f>IF(A373=0,0,+VLOOKUP($A373,'по изворима и контима'!$A$12:I$499,8,FALSE))</f>
        <v>0</v>
      </c>
      <c r="L373">
        <f>IF(B373=0,0,+VLOOKUP($A373,'по изворима и контима'!$A$12:J$499,9,FALSE))</f>
        <v>0</v>
      </c>
      <c r="M373">
        <f>IF($A373=0,0,+VLOOKUP($G373,spisak!$C$11:$F$30,3,FALSE))</f>
        <v>0</v>
      </c>
      <c r="N373">
        <f>IF($A373=0,0,+VLOOKUP($G373,spisak!$C$11:$F$30,4,FALSE))</f>
        <v>0</v>
      </c>
      <c r="O373" s="141">
        <f t="shared" ref="O373" si="410">+IF(A373=0,0,"2018")</f>
        <v>0</v>
      </c>
      <c r="P373" s="123">
        <f>IF(C373=0,0,+VLOOKUP($A373,'по изворима и контима'!$A$12:R$499,COLUMN('по изворима и контима'!O:O),FALSE))</f>
        <v>0</v>
      </c>
    </row>
    <row r="374" spans="1:16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22">
        <f>IF(A374=0,0,+spisak!#REF!)</f>
        <v>0</v>
      </c>
      <c r="F374" s="122">
        <f>+IF(A374=0,0,VLOOKUP(prenos!G374,spisak!C$11:O$498,12,FALSE))</f>
        <v>0</v>
      </c>
      <c r="G374">
        <f>IF(A374=0,0,+VLOOKUP($A374,'по изворима и контима'!$A$12:D$499,4,FALSE))</f>
        <v>0</v>
      </c>
      <c r="H374">
        <f>IF(A374=0,0,+VLOOKUP($A374,'по изворима и контима'!$A$12:G$499,5,FALSE))</f>
        <v>0</v>
      </c>
      <c r="I374">
        <f>IF(A374=0,0,+VLOOKUP($A374,'по изворима и контима'!$A$12:H$499,6,FALSE))</f>
        <v>0</v>
      </c>
      <c r="J374">
        <f>IF(A374=0,0,+VLOOKUP($A374,'по изворима и контима'!$A$12:H$499,7,FALSE))</f>
        <v>0</v>
      </c>
      <c r="K374">
        <f>IF(A374=0,0,+VLOOKUP($A374,'по изворима и контима'!$A$12:I$499,8,FALSE))</f>
        <v>0</v>
      </c>
      <c r="L374">
        <f>IF(B374=0,0,+VLOOKUP($A374,'по изворима и контима'!$A$12:J$499,9,FALSE))</f>
        <v>0</v>
      </c>
      <c r="M374">
        <f>IF($A374=0,0,+VLOOKUP($G374,spisak!$C$11:$F$30,3,FALSE))</f>
        <v>0</v>
      </c>
      <c r="N374">
        <f>IF($A374=0,0,+VLOOKUP($G374,spisak!$C$11:$F$30,4,FALSE))</f>
        <v>0</v>
      </c>
      <c r="O374" s="141">
        <f t="shared" ref="O374" si="411">+IF(A374=0,0,"nakon 2018")</f>
        <v>0</v>
      </c>
      <c r="P374" s="123">
        <f>IF(C374=0,0,+VLOOKUP($A374,'по изворима и контима'!$A$12:R$499,COLUMN('по изворима и контима'!P:P),FALSE))</f>
        <v>0</v>
      </c>
    </row>
    <row r="375" spans="1:16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22">
        <f>IF(A375=0,0,+spisak!#REF!)</f>
        <v>0</v>
      </c>
      <c r="F375" s="122">
        <f>+IF(A375=0,0,VLOOKUP(prenos!G375,spisak!C$11:O$498,12,FALSE))</f>
        <v>0</v>
      </c>
      <c r="G375">
        <f>IF(A375=0,0,+VLOOKUP($A375,'по изворима и контима'!$A$12:D$499,4,FALSE))</f>
        <v>0</v>
      </c>
      <c r="H375">
        <f>IF(A375=0,0,+VLOOKUP($A375,'по изворима и контима'!$A$12:G$499,5,FALSE))</f>
        <v>0</v>
      </c>
      <c r="I375">
        <f>IF(A375=0,0,+VLOOKUP($A375,'по изворима и контима'!$A$12:H$499,6,FALSE))</f>
        <v>0</v>
      </c>
      <c r="J375">
        <f>IF(A375=0,0,+VLOOKUP($A375,'по изворима и контима'!$A$12:H$499,7,FALSE))</f>
        <v>0</v>
      </c>
      <c r="K375">
        <f>IF(A375=0,0,+VLOOKUP($A375,'по изворима и контима'!$A$12:I$499,8,FALSE))</f>
        <v>0</v>
      </c>
      <c r="L375">
        <f>IF(B375=0,0,+VLOOKUP($A375,'по изворима и контима'!$A$12:J$499,9,FALSE))</f>
        <v>0</v>
      </c>
      <c r="M375">
        <f>IF($A375=0,0,+VLOOKUP($G375,spisak!$C$11:$F$30,3,FALSE))</f>
        <v>0</v>
      </c>
      <c r="N375">
        <f>IF($A375=0,0,+VLOOKUP($G375,spisak!$C$11:$F$30,4,FALSE))</f>
        <v>0</v>
      </c>
      <c r="O375" s="141">
        <f t="shared" ref="O375" si="412">+IF(A375=0,0,"do 2014")</f>
        <v>0</v>
      </c>
      <c r="P375" s="123">
        <f>IF(A375=0,0,+VLOOKUP($A375,'по изворима и контима'!$A$12:L$499,COLUMN('по изворима и контима'!J:J),FALSE))</f>
        <v>0</v>
      </c>
    </row>
    <row r="376" spans="1:16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22">
        <f>IF(A376=0,0,+spisak!#REF!)</f>
        <v>0</v>
      </c>
      <c r="F376" s="122">
        <f>+IF(A376=0,0,VLOOKUP(prenos!G376,spisak!C$11:O$498,12,FALSE))</f>
        <v>0</v>
      </c>
      <c r="G376">
        <f>IF(A376=0,0,+VLOOKUP($A376,'по изворима и контима'!$A$12:D$499,4,FALSE))</f>
        <v>0</v>
      </c>
      <c r="H376">
        <f>IF(A376=0,0,+VLOOKUP($A376,'по изворима и контима'!$A$12:G$499,5,FALSE))</f>
        <v>0</v>
      </c>
      <c r="I376">
        <f>IF(A376=0,0,+VLOOKUP($A376,'по изворима и контима'!$A$12:H$499,6,FALSE))</f>
        <v>0</v>
      </c>
      <c r="J376">
        <f>IF(A376=0,0,+VLOOKUP($A376,'по изворима и контима'!$A$12:H$499,7,FALSE))</f>
        <v>0</v>
      </c>
      <c r="K376">
        <f>IF(A376=0,0,+VLOOKUP($A376,'по изворима и контима'!$A$12:I$499,8,FALSE))</f>
        <v>0</v>
      </c>
      <c r="L376">
        <f>IF(B376=0,0,+VLOOKUP($A376,'по изворима и контима'!$A$12:J$499,9,FALSE))</f>
        <v>0</v>
      </c>
      <c r="M376">
        <f>IF($A376=0,0,+VLOOKUP($G376,spisak!$C$11:$F$30,3,FALSE))</f>
        <v>0</v>
      </c>
      <c r="N376">
        <f>IF($A376=0,0,+VLOOKUP($G376,spisak!$C$11:$F$30,4,FALSE))</f>
        <v>0</v>
      </c>
      <c r="O376" s="141">
        <f t="shared" ref="O376" si="413">+IF(A376=0,0,"2015-plan")</f>
        <v>0</v>
      </c>
      <c r="P376" s="123">
        <f>IF(A376=0,0,+VLOOKUP($A376,'по изворима и контима'!$A$12:R$499,COLUMN('по изворима и контима'!K:K),FALSE))</f>
        <v>0</v>
      </c>
    </row>
    <row r="377" spans="1:16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22">
        <f>IF(A377=0,0,+spisak!#REF!)</f>
        <v>0</v>
      </c>
      <c r="F377" s="122">
        <f>+IF(A377=0,0,VLOOKUP(prenos!G377,spisak!C$11:O$498,12,FALSE))</f>
        <v>0</v>
      </c>
      <c r="G377">
        <f>IF(A377=0,0,+VLOOKUP($A377,'по изворима и контима'!$A$12:D$499,4,FALSE))</f>
        <v>0</v>
      </c>
      <c r="H377">
        <f>IF(A377=0,0,+VLOOKUP($A377,'по изворима и контима'!$A$12:G$499,5,FALSE))</f>
        <v>0</v>
      </c>
      <c r="I377">
        <f>IF(A377=0,0,+VLOOKUP($A377,'по изворима и контима'!$A$12:H$499,6,FALSE))</f>
        <v>0</v>
      </c>
      <c r="J377">
        <f>IF(A377=0,0,+VLOOKUP($A377,'по изворима и контима'!$A$12:H$499,7,FALSE))</f>
        <v>0</v>
      </c>
      <c r="K377">
        <f>IF(A377=0,0,+VLOOKUP($A377,'по изворима и контима'!$A$12:I$499,8,FALSE))</f>
        <v>0</v>
      </c>
      <c r="L377">
        <f>IF(B377=0,0,+VLOOKUP($A377,'по изворима и контима'!$A$12:J$499,9,FALSE))</f>
        <v>0</v>
      </c>
      <c r="M377">
        <f>IF($A377=0,0,+VLOOKUP($G377,spisak!$C$11:$F$30,3,FALSE))</f>
        <v>0</v>
      </c>
      <c r="N377">
        <f>IF($A377=0,0,+VLOOKUP($G377,spisak!$C$11:$F$30,4,FALSE))</f>
        <v>0</v>
      </c>
      <c r="O377" s="141">
        <f t="shared" ref="O377" si="415">+IF(A377=0,0,"2015-procena")</f>
        <v>0</v>
      </c>
      <c r="P377" s="123">
        <f>IF(A377=0,0,+VLOOKUP($A377,'по изворима и контима'!$A$12:R$499,COLUMN('по изворима и контима'!L:L),FALSE))</f>
        <v>0</v>
      </c>
    </row>
    <row r="378" spans="1:16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22">
        <f>IF(A378=0,0,+spisak!#REF!)</f>
        <v>0</v>
      </c>
      <c r="F378" s="122">
        <f>+IF(A378=0,0,VLOOKUP(prenos!G378,spisak!C$11:O$498,12,FALSE))</f>
        <v>0</v>
      </c>
      <c r="G378">
        <f>IF(A378=0,0,+VLOOKUP($A378,'по изворима и контима'!$A$12:D$499,4,FALSE))</f>
        <v>0</v>
      </c>
      <c r="H378">
        <f>IF(A378=0,0,+VLOOKUP($A378,'по изворима и контима'!$A$12:G$499,5,FALSE))</f>
        <v>0</v>
      </c>
      <c r="I378">
        <f>IF(A378=0,0,+VLOOKUP($A378,'по изворима и контима'!$A$12:H$499,6,FALSE))</f>
        <v>0</v>
      </c>
      <c r="J378">
        <f>IF(A378=0,0,+VLOOKUP($A378,'по изворима и контима'!$A$12:H$499,7,FALSE))</f>
        <v>0</v>
      </c>
      <c r="K378">
        <f>IF(A378=0,0,+VLOOKUP($A378,'по изворима и контима'!$A$12:I$499,8,FALSE))</f>
        <v>0</v>
      </c>
      <c r="L378">
        <f>IF(B378=0,0,+VLOOKUP($A378,'по изворима и контима'!$A$12:J$499,9,FALSE))</f>
        <v>0</v>
      </c>
      <c r="M378">
        <f>IF($A378=0,0,+VLOOKUP($G378,spisak!$C$11:$F$30,3,FALSE))</f>
        <v>0</v>
      </c>
      <c r="N378">
        <f>IF($A378=0,0,+VLOOKUP($G378,spisak!$C$11:$F$30,4,FALSE))</f>
        <v>0</v>
      </c>
      <c r="O378" s="141">
        <f t="shared" ref="O378" si="416">+IF(A378=0,0,"2016")</f>
        <v>0</v>
      </c>
      <c r="P378" s="123">
        <f>IF(A378=0,0,+VLOOKUP($A378,'по изворима и контима'!$A$12:R$499,COLUMN('по изворима и контима'!M:M),FALSE))</f>
        <v>0</v>
      </c>
    </row>
    <row r="379" spans="1:16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22">
        <f>IF(A379=0,0,+spisak!#REF!)</f>
        <v>0</v>
      </c>
      <c r="F379" s="122">
        <f>+IF(A379=0,0,VLOOKUP(prenos!G379,spisak!C$11:O$498,12,FALSE))</f>
        <v>0</v>
      </c>
      <c r="G379">
        <f>IF(A379=0,0,+VLOOKUP($A379,'по изворима и контима'!$A$12:D$499,4,FALSE))</f>
        <v>0</v>
      </c>
      <c r="H379">
        <f>IF(A379=0,0,+VLOOKUP($A379,'по изворима и контима'!$A$12:G$499,5,FALSE))</f>
        <v>0</v>
      </c>
      <c r="I379">
        <f>IF(A379=0,0,+VLOOKUP($A379,'по изворима и контима'!$A$12:H$499,6,FALSE))</f>
        <v>0</v>
      </c>
      <c r="J379">
        <f>IF(A379=0,0,+VLOOKUP($A379,'по изворима и контима'!$A$12:H$499,7,FALSE))</f>
        <v>0</v>
      </c>
      <c r="K379">
        <f>IF(A379=0,0,+VLOOKUP($A379,'по изворима и контима'!$A$12:I$499,8,FALSE))</f>
        <v>0</v>
      </c>
      <c r="L379">
        <f>IF(B379=0,0,+VLOOKUP($A379,'по изворима и контима'!$A$12:J$499,9,FALSE))</f>
        <v>0</v>
      </c>
      <c r="M379">
        <f>IF($A379=0,0,+VLOOKUP($G379,spisak!$C$11:$F$30,3,FALSE))</f>
        <v>0</v>
      </c>
      <c r="N379">
        <f>IF($A379=0,0,+VLOOKUP($G379,spisak!$C$11:$F$30,4,FALSE))</f>
        <v>0</v>
      </c>
      <c r="O379" s="141">
        <f t="shared" ref="O379" si="417">+IF(A379=0,0,"2017")</f>
        <v>0</v>
      </c>
      <c r="P379" s="123">
        <f>IF(C379=0,0,+VLOOKUP($A379,'по изворима и контима'!$A$12:R$499,COLUMN('по изворима и контима'!N:N),FALSE))</f>
        <v>0</v>
      </c>
    </row>
    <row r="380" spans="1:16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22">
        <f>IF(A380=0,0,+spisak!#REF!)</f>
        <v>0</v>
      </c>
      <c r="F380" s="122">
        <f>+IF(A380=0,0,VLOOKUP(prenos!G380,spisak!C$11:O$498,12,FALSE))</f>
        <v>0</v>
      </c>
      <c r="G380">
        <f>IF(A380=0,0,+VLOOKUP($A380,'по изворима и контима'!$A$12:D$499,4,FALSE))</f>
        <v>0</v>
      </c>
      <c r="H380">
        <f>IF(A380=0,0,+VLOOKUP($A380,'по изворима и контима'!$A$12:G$499,5,FALSE))</f>
        <v>0</v>
      </c>
      <c r="I380">
        <f>IF(A380=0,0,+VLOOKUP($A380,'по изворима и контима'!$A$12:H$499,6,FALSE))</f>
        <v>0</v>
      </c>
      <c r="J380">
        <f>IF(A380=0,0,+VLOOKUP($A380,'по изворима и контима'!$A$12:H$499,7,FALSE))</f>
        <v>0</v>
      </c>
      <c r="K380">
        <f>IF(A380=0,0,+VLOOKUP($A380,'по изворима и контима'!$A$12:I$499,8,FALSE))</f>
        <v>0</v>
      </c>
      <c r="L380">
        <f>IF(B380=0,0,+VLOOKUP($A380,'по изворима и контима'!$A$12:J$499,9,FALSE))</f>
        <v>0</v>
      </c>
      <c r="M380">
        <f>IF($A380=0,0,+VLOOKUP($G380,spisak!$C$11:$F$30,3,FALSE))</f>
        <v>0</v>
      </c>
      <c r="N380">
        <f>IF($A380=0,0,+VLOOKUP($G380,spisak!$C$11:$F$30,4,FALSE))</f>
        <v>0</v>
      </c>
      <c r="O380" s="141">
        <f t="shared" ref="O380" si="418">+IF(A380=0,0,"2018")</f>
        <v>0</v>
      </c>
      <c r="P380" s="123">
        <f>IF(C380=0,0,+VLOOKUP($A380,'по изворима и контима'!$A$12:R$499,COLUMN('по изворима и контима'!O:O),FALSE))</f>
        <v>0</v>
      </c>
    </row>
    <row r="381" spans="1:16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22">
        <f>IF(A381=0,0,+spisak!#REF!)</f>
        <v>0</v>
      </c>
      <c r="F381" s="122">
        <f>+IF(A381=0,0,VLOOKUP(prenos!G381,spisak!C$11:O$498,12,FALSE))</f>
        <v>0</v>
      </c>
      <c r="G381">
        <f>IF(A381=0,0,+VLOOKUP($A381,'по изворима и контима'!$A$12:D$499,4,FALSE))</f>
        <v>0</v>
      </c>
      <c r="H381">
        <f>IF(A381=0,0,+VLOOKUP($A381,'по изворима и контима'!$A$12:G$499,5,FALSE))</f>
        <v>0</v>
      </c>
      <c r="I381">
        <f>IF(A381=0,0,+VLOOKUP($A381,'по изворима и контима'!$A$12:H$499,6,FALSE))</f>
        <v>0</v>
      </c>
      <c r="J381">
        <f>IF(A381=0,0,+VLOOKUP($A381,'по изворима и контима'!$A$12:H$499,7,FALSE))</f>
        <v>0</v>
      </c>
      <c r="K381">
        <f>IF(A381=0,0,+VLOOKUP($A381,'по изворима и контима'!$A$12:I$499,8,FALSE))</f>
        <v>0</v>
      </c>
      <c r="L381">
        <f>IF(B381=0,0,+VLOOKUP($A381,'по изворима и контима'!$A$12:J$499,9,FALSE))</f>
        <v>0</v>
      </c>
      <c r="M381">
        <f>IF($A381=0,0,+VLOOKUP($G381,spisak!$C$11:$F$30,3,FALSE))</f>
        <v>0</v>
      </c>
      <c r="N381">
        <f>IF($A381=0,0,+VLOOKUP($G381,spisak!$C$11:$F$30,4,FALSE))</f>
        <v>0</v>
      </c>
      <c r="O381" s="141">
        <f t="shared" ref="O381" si="419">+IF(A381=0,0,"nakon 2018")</f>
        <v>0</v>
      </c>
      <c r="P381" s="123">
        <f>IF(C381=0,0,+VLOOKUP($A381,'по изворима и контима'!$A$12:R$499,COLUMN('по изворима и контима'!P:P),FALSE))</f>
        <v>0</v>
      </c>
    </row>
    <row r="382" spans="1:16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22">
        <f>IF(A382=0,0,+spisak!#REF!)</f>
        <v>0</v>
      </c>
      <c r="F382" s="122">
        <f>+IF(A382=0,0,VLOOKUP(prenos!G382,spisak!C$11:O$498,12,FALSE))</f>
        <v>0</v>
      </c>
      <c r="G382">
        <f>IF(A382=0,0,+VLOOKUP($A382,'по изворима и контима'!$A$12:D$499,4,FALSE))</f>
        <v>0</v>
      </c>
      <c r="H382">
        <f>IF(A382=0,0,+VLOOKUP($A382,'по изворима и контима'!$A$12:G$499,5,FALSE))</f>
        <v>0</v>
      </c>
      <c r="I382">
        <f>IF(A382=0,0,+VLOOKUP($A382,'по изворима и контима'!$A$12:H$499,6,FALSE))</f>
        <v>0</v>
      </c>
      <c r="J382">
        <f>IF(A382=0,0,+VLOOKUP($A382,'по изворима и контима'!$A$12:H$499,7,FALSE))</f>
        <v>0</v>
      </c>
      <c r="K382">
        <f>IF(A382=0,0,+VLOOKUP($A382,'по изворима и контима'!$A$12:I$499,8,FALSE))</f>
        <v>0</v>
      </c>
      <c r="L382">
        <f>IF(B382=0,0,+VLOOKUP($A382,'по изворима и контима'!$A$12:J$499,9,FALSE))</f>
        <v>0</v>
      </c>
      <c r="M382">
        <f>IF($A382=0,0,+VLOOKUP($G382,spisak!$C$11:$F$30,3,FALSE))</f>
        <v>0</v>
      </c>
      <c r="N382">
        <f>IF($A382=0,0,+VLOOKUP($G382,spisak!$C$11:$F$30,4,FALSE))</f>
        <v>0</v>
      </c>
      <c r="O382" s="141">
        <f t="shared" ref="O382" si="420">+IF(A382=0,0,"do 2014")</f>
        <v>0</v>
      </c>
      <c r="P382" s="123">
        <f>IF(A382=0,0,+VLOOKUP($A382,'по изворима и контима'!$A$12:L$499,COLUMN('по изворима и контима'!J:J),FALSE))</f>
        <v>0</v>
      </c>
    </row>
    <row r="383" spans="1:16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22">
        <f>IF(A383=0,0,+spisak!#REF!)</f>
        <v>0</v>
      </c>
      <c r="F383" s="122">
        <f>+IF(A383=0,0,VLOOKUP(prenos!G383,spisak!C$11:O$498,12,FALSE))</f>
        <v>0</v>
      </c>
      <c r="G383">
        <f>IF(A383=0,0,+VLOOKUP($A383,'по изворима и контима'!$A$12:D$499,4,FALSE))</f>
        <v>0</v>
      </c>
      <c r="H383">
        <f>IF(A383=0,0,+VLOOKUP($A383,'по изворима и контима'!$A$12:G$499,5,FALSE))</f>
        <v>0</v>
      </c>
      <c r="I383">
        <f>IF(A383=0,0,+VLOOKUP($A383,'по изворима и контима'!$A$12:H$499,6,FALSE))</f>
        <v>0</v>
      </c>
      <c r="J383">
        <f>IF(A383=0,0,+VLOOKUP($A383,'по изворима и контима'!$A$12:H$499,7,FALSE))</f>
        <v>0</v>
      </c>
      <c r="K383">
        <f>IF(A383=0,0,+VLOOKUP($A383,'по изворима и контима'!$A$12:I$499,8,FALSE))</f>
        <v>0</v>
      </c>
      <c r="L383">
        <f>IF(B383=0,0,+VLOOKUP($A383,'по изворима и контима'!$A$12:J$499,9,FALSE))</f>
        <v>0</v>
      </c>
      <c r="M383">
        <f>IF($A383=0,0,+VLOOKUP($G383,spisak!$C$11:$F$30,3,FALSE))</f>
        <v>0</v>
      </c>
      <c r="N383">
        <f>IF($A383=0,0,+VLOOKUP($G383,spisak!$C$11:$F$30,4,FALSE))</f>
        <v>0</v>
      </c>
      <c r="O383" s="141">
        <f t="shared" ref="O383" si="421">+IF(A383=0,0,"2015-plan")</f>
        <v>0</v>
      </c>
      <c r="P383" s="123">
        <f>IF(A383=0,0,+VLOOKUP($A383,'по изворима и контима'!$A$12:R$499,COLUMN('по изворима и контима'!K:K),FALSE))</f>
        <v>0</v>
      </c>
    </row>
    <row r="384" spans="1:16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22">
        <f>IF(A384=0,0,+spisak!#REF!)</f>
        <v>0</v>
      </c>
      <c r="F384" s="122">
        <f>+IF(A384=0,0,VLOOKUP(prenos!G384,spisak!C$11:O$498,12,FALSE))</f>
        <v>0</v>
      </c>
      <c r="G384">
        <f>IF(A384=0,0,+VLOOKUP($A384,'по изворима и контима'!$A$12:D$499,4,FALSE))</f>
        <v>0</v>
      </c>
      <c r="H384">
        <f>IF(A384=0,0,+VLOOKUP($A384,'по изворима и контима'!$A$12:G$499,5,FALSE))</f>
        <v>0</v>
      </c>
      <c r="I384">
        <f>IF(A384=0,0,+VLOOKUP($A384,'по изворима и контима'!$A$12:H$499,6,FALSE))</f>
        <v>0</v>
      </c>
      <c r="J384">
        <f>IF(A384=0,0,+VLOOKUP($A384,'по изворима и контима'!$A$12:H$499,7,FALSE))</f>
        <v>0</v>
      </c>
      <c r="K384">
        <f>IF(A384=0,0,+VLOOKUP($A384,'по изворима и контима'!$A$12:I$499,8,FALSE))</f>
        <v>0</v>
      </c>
      <c r="L384">
        <f>IF(B384=0,0,+VLOOKUP($A384,'по изворима и контима'!$A$12:J$499,9,FALSE))</f>
        <v>0</v>
      </c>
      <c r="M384">
        <f>IF($A384=0,0,+VLOOKUP($G384,spisak!$C$11:$F$30,3,FALSE))</f>
        <v>0</v>
      </c>
      <c r="N384">
        <f>IF($A384=0,0,+VLOOKUP($G384,spisak!$C$11:$F$30,4,FALSE))</f>
        <v>0</v>
      </c>
      <c r="O384" s="141">
        <f t="shared" ref="O384" si="422">+IF(A384=0,0,"2015-procena")</f>
        <v>0</v>
      </c>
      <c r="P384" s="123">
        <f>IF(A384=0,0,+VLOOKUP($A384,'по изворима и контима'!$A$12:R$499,COLUMN('по изворима и контима'!L:L),FALSE))</f>
        <v>0</v>
      </c>
    </row>
    <row r="385" spans="1:16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22">
        <f>IF(A385=0,0,+spisak!#REF!)</f>
        <v>0</v>
      </c>
      <c r="F385" s="122">
        <f>+IF(A385=0,0,VLOOKUP(prenos!G385,spisak!C$11:O$498,12,FALSE))</f>
        <v>0</v>
      </c>
      <c r="G385">
        <f>IF(A385=0,0,+VLOOKUP($A385,'по изворима и контима'!$A$12:D$499,4,FALSE))</f>
        <v>0</v>
      </c>
      <c r="H385">
        <f>IF(A385=0,0,+VLOOKUP($A385,'по изворима и контима'!$A$12:G$499,5,FALSE))</f>
        <v>0</v>
      </c>
      <c r="I385">
        <f>IF(A385=0,0,+VLOOKUP($A385,'по изворима и контима'!$A$12:H$499,6,FALSE))</f>
        <v>0</v>
      </c>
      <c r="J385">
        <f>IF(A385=0,0,+VLOOKUP($A385,'по изворима и контима'!$A$12:H$499,7,FALSE))</f>
        <v>0</v>
      </c>
      <c r="K385">
        <f>IF(A385=0,0,+VLOOKUP($A385,'по изворима и контима'!$A$12:I$499,8,FALSE))</f>
        <v>0</v>
      </c>
      <c r="L385">
        <f>IF(B385=0,0,+VLOOKUP($A385,'по изворима и контима'!$A$12:J$499,9,FALSE))</f>
        <v>0</v>
      </c>
      <c r="M385">
        <f>IF($A385=0,0,+VLOOKUP($G385,spisak!$C$11:$F$30,3,FALSE))</f>
        <v>0</v>
      </c>
      <c r="N385">
        <f>IF($A385=0,0,+VLOOKUP($G385,spisak!$C$11:$F$30,4,FALSE))</f>
        <v>0</v>
      </c>
      <c r="O385" s="141">
        <f t="shared" ref="O385" si="423">+IF(A385=0,0,"2016")</f>
        <v>0</v>
      </c>
      <c r="P385" s="123">
        <f>IF(A385=0,0,+VLOOKUP($A385,'по изворима и контима'!$A$12:R$499,COLUMN('по изворима и контима'!M:M),FALSE))</f>
        <v>0</v>
      </c>
    </row>
    <row r="386" spans="1:16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22">
        <f>IF(A386=0,0,+spisak!#REF!)</f>
        <v>0</v>
      </c>
      <c r="F386" s="122">
        <f>+IF(A386=0,0,VLOOKUP(prenos!G386,spisak!C$11:O$498,12,FALSE))</f>
        <v>0</v>
      </c>
      <c r="G386">
        <f>IF(A386=0,0,+VLOOKUP($A386,'по изворима и контима'!$A$12:D$499,4,FALSE))</f>
        <v>0</v>
      </c>
      <c r="H386">
        <f>IF(A386=0,0,+VLOOKUP($A386,'по изворима и контима'!$A$12:G$499,5,FALSE))</f>
        <v>0</v>
      </c>
      <c r="I386">
        <f>IF(A386=0,0,+VLOOKUP($A386,'по изворима и контима'!$A$12:H$499,6,FALSE))</f>
        <v>0</v>
      </c>
      <c r="J386">
        <f>IF(A386=0,0,+VLOOKUP($A386,'по изворима и контима'!$A$12:H$499,7,FALSE))</f>
        <v>0</v>
      </c>
      <c r="K386">
        <f>IF(A386=0,0,+VLOOKUP($A386,'по изворима и контима'!$A$12:I$499,8,FALSE))</f>
        <v>0</v>
      </c>
      <c r="L386">
        <f>IF(B386=0,0,+VLOOKUP($A386,'по изворима и контима'!$A$12:J$499,9,FALSE))</f>
        <v>0</v>
      </c>
      <c r="M386">
        <f>IF($A386=0,0,+VLOOKUP($G386,spisak!$C$11:$F$30,3,FALSE))</f>
        <v>0</v>
      </c>
      <c r="N386">
        <f>IF($A386=0,0,+VLOOKUP($G386,spisak!$C$11:$F$30,4,FALSE))</f>
        <v>0</v>
      </c>
      <c r="O386" s="141">
        <f t="shared" ref="O386" si="424">+IF(A386=0,0,"2017")</f>
        <v>0</v>
      </c>
      <c r="P386" s="123">
        <f>IF(C386=0,0,+VLOOKUP($A386,'по изворима и контима'!$A$12:R$499,COLUMN('по изворима и контима'!N:N),FALSE))</f>
        <v>0</v>
      </c>
    </row>
    <row r="387" spans="1:16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22">
        <f>IF(A387=0,0,+spisak!#REF!)</f>
        <v>0</v>
      </c>
      <c r="F387" s="122">
        <f>+IF(A387=0,0,VLOOKUP(prenos!G387,spisak!C$11:O$498,12,FALSE))</f>
        <v>0</v>
      </c>
      <c r="G387">
        <f>IF(A387=0,0,+VLOOKUP($A387,'по изворима и контима'!$A$12:D$499,4,FALSE))</f>
        <v>0</v>
      </c>
      <c r="H387">
        <f>IF(A387=0,0,+VLOOKUP($A387,'по изворима и контима'!$A$12:G$499,5,FALSE))</f>
        <v>0</v>
      </c>
      <c r="I387">
        <f>IF(A387=0,0,+VLOOKUP($A387,'по изворима и контима'!$A$12:H$499,6,FALSE))</f>
        <v>0</v>
      </c>
      <c r="J387">
        <f>IF(A387=0,0,+VLOOKUP($A387,'по изворима и контима'!$A$12:H$499,7,FALSE))</f>
        <v>0</v>
      </c>
      <c r="K387">
        <f>IF(A387=0,0,+VLOOKUP($A387,'по изворима и контима'!$A$12:I$499,8,FALSE))</f>
        <v>0</v>
      </c>
      <c r="L387">
        <f>IF(B387=0,0,+VLOOKUP($A387,'по изворима и контима'!$A$12:J$499,9,FALSE))</f>
        <v>0</v>
      </c>
      <c r="M387">
        <f>IF($A387=0,0,+VLOOKUP($G387,spisak!$C$11:$F$30,3,FALSE))</f>
        <v>0</v>
      </c>
      <c r="N387">
        <f>IF($A387=0,0,+VLOOKUP($G387,spisak!$C$11:$F$30,4,FALSE))</f>
        <v>0</v>
      </c>
      <c r="O387" s="141">
        <f t="shared" ref="O387" si="425">+IF(A387=0,0,"2018")</f>
        <v>0</v>
      </c>
      <c r="P387" s="123">
        <f>IF(C387=0,0,+VLOOKUP($A387,'по изворима и контима'!$A$12:R$499,COLUMN('по изворима и контима'!O:O),FALSE))</f>
        <v>0</v>
      </c>
    </row>
    <row r="388" spans="1:16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22">
        <f>IF(A388=0,0,+spisak!#REF!)</f>
        <v>0</v>
      </c>
      <c r="F388" s="122">
        <f>+IF(A388=0,0,VLOOKUP(prenos!G388,spisak!C$11:O$498,12,FALSE))</f>
        <v>0</v>
      </c>
      <c r="G388">
        <f>IF(A388=0,0,+VLOOKUP($A388,'по изворима и контима'!$A$12:D$499,4,FALSE))</f>
        <v>0</v>
      </c>
      <c r="H388">
        <f>IF(A388=0,0,+VLOOKUP($A388,'по изворима и контима'!$A$12:G$499,5,FALSE))</f>
        <v>0</v>
      </c>
      <c r="I388">
        <f>IF(A388=0,0,+VLOOKUP($A388,'по изворима и контима'!$A$12:H$499,6,FALSE))</f>
        <v>0</v>
      </c>
      <c r="J388">
        <f>IF(A388=0,0,+VLOOKUP($A388,'по изворима и контима'!$A$12:H$499,7,FALSE))</f>
        <v>0</v>
      </c>
      <c r="K388">
        <f>IF(A388=0,0,+VLOOKUP($A388,'по изворима и контима'!$A$12:I$499,8,FALSE))</f>
        <v>0</v>
      </c>
      <c r="L388">
        <f>IF(B388=0,0,+VLOOKUP($A388,'по изворима и контима'!$A$12:J$499,9,FALSE))</f>
        <v>0</v>
      </c>
      <c r="M388">
        <f>IF($A388=0,0,+VLOOKUP($G388,spisak!$C$11:$F$30,3,FALSE))</f>
        <v>0</v>
      </c>
      <c r="N388">
        <f>IF($A388=0,0,+VLOOKUP($G388,spisak!$C$11:$F$30,4,FALSE))</f>
        <v>0</v>
      </c>
      <c r="O388" s="141">
        <f t="shared" ref="O388" si="426">+IF(A388=0,0,"nakon 2018")</f>
        <v>0</v>
      </c>
      <c r="P388" s="123">
        <f>IF(C388=0,0,+VLOOKUP($A388,'по изворима и контима'!$A$12:R$499,COLUMN('по изворима и контима'!P:P),FALSE))</f>
        <v>0</v>
      </c>
    </row>
    <row r="389" spans="1:16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22">
        <f>IF(A389=0,0,+spisak!#REF!)</f>
        <v>0</v>
      </c>
      <c r="F389" s="122">
        <f>+IF(A389=0,0,VLOOKUP(prenos!G389,spisak!C$11:O$498,12,FALSE))</f>
        <v>0</v>
      </c>
      <c r="G389">
        <f>IF(A389=0,0,+VLOOKUP($A389,'по изворима и контима'!$A$12:D$499,4,FALSE))</f>
        <v>0</v>
      </c>
      <c r="H389">
        <f>IF(A389=0,0,+VLOOKUP($A389,'по изворима и контима'!$A$12:G$499,5,FALSE))</f>
        <v>0</v>
      </c>
      <c r="I389">
        <f>IF(A389=0,0,+VLOOKUP($A389,'по изворима и контима'!$A$12:H$499,6,FALSE))</f>
        <v>0</v>
      </c>
      <c r="J389">
        <f>IF(A389=0,0,+VLOOKUP($A389,'по изворима и контима'!$A$12:H$499,7,FALSE))</f>
        <v>0</v>
      </c>
      <c r="K389">
        <f>IF(A389=0,0,+VLOOKUP($A389,'по изворима и контима'!$A$12:I$499,8,FALSE))</f>
        <v>0</v>
      </c>
      <c r="L389">
        <f>IF(B389=0,0,+VLOOKUP($A389,'по изворима и контима'!$A$12:J$499,9,FALSE))</f>
        <v>0</v>
      </c>
      <c r="M389">
        <f>IF($A389=0,0,+VLOOKUP($G389,spisak!$C$11:$F$30,3,FALSE))</f>
        <v>0</v>
      </c>
      <c r="N389">
        <f>IF($A389=0,0,+VLOOKUP($G389,spisak!$C$11:$F$30,4,FALSE))</f>
        <v>0</v>
      </c>
      <c r="O389" s="141">
        <f t="shared" ref="O389" si="427">+IF(A389=0,0,"do 2014")</f>
        <v>0</v>
      </c>
      <c r="P389" s="123">
        <f>IF(A389=0,0,+VLOOKUP($A389,'по изворима и контима'!$A$12:L$499,COLUMN('по изворима и контима'!J:J),FALSE))</f>
        <v>0</v>
      </c>
    </row>
    <row r="390" spans="1:16">
      <c r="A390">
        <f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22">
        <f>IF(A390=0,0,+spisak!#REF!)</f>
        <v>0</v>
      </c>
      <c r="F390" s="122">
        <f>+IF(A390=0,0,VLOOKUP(prenos!G390,spisak!C$11:O$498,12,FALSE))</f>
        <v>0</v>
      </c>
      <c r="G390">
        <f>IF(A390=0,0,+VLOOKUP($A390,'по изворима и контима'!$A$12:D$499,4,FALSE))</f>
        <v>0</v>
      </c>
      <c r="H390">
        <f>IF(A390=0,0,+VLOOKUP($A390,'по изворима и контима'!$A$12:G$499,5,FALSE))</f>
        <v>0</v>
      </c>
      <c r="I390">
        <f>IF(A390=0,0,+VLOOKUP($A390,'по изворима и контима'!$A$12:H$499,6,FALSE))</f>
        <v>0</v>
      </c>
      <c r="J390">
        <f>IF(A390=0,0,+VLOOKUP($A390,'по изворима и контима'!$A$12:H$499,7,FALSE))</f>
        <v>0</v>
      </c>
      <c r="K390">
        <f>IF(A390=0,0,+VLOOKUP($A390,'по изворима и контима'!$A$12:I$499,8,FALSE))</f>
        <v>0</v>
      </c>
      <c r="L390">
        <f>IF(B390=0,0,+VLOOKUP($A390,'по изворима и контима'!$A$12:J$499,9,FALSE))</f>
        <v>0</v>
      </c>
      <c r="M390">
        <f>IF($A390=0,0,+VLOOKUP($G390,spisak!$C$11:$F$30,3,FALSE))</f>
        <v>0</v>
      </c>
      <c r="N390">
        <f>IF($A390=0,0,+VLOOKUP($G390,spisak!$C$11:$F$30,4,FALSE))</f>
        <v>0</v>
      </c>
      <c r="O390" s="141">
        <f t="shared" ref="O390" si="428">+IF(A390=0,0,"2015-plan")</f>
        <v>0</v>
      </c>
      <c r="P390" s="123">
        <f>IF(A390=0,0,+VLOOKUP($A390,'по изворима и контима'!$A$12:R$499,COLUMN('по изворима и контима'!K:K),FALSE))</f>
        <v>0</v>
      </c>
    </row>
    <row r="391" spans="1:16">
      <c r="A391">
        <f t="shared" ref="A391:A395" si="429">+A390</f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22">
        <f>IF(A391=0,0,+spisak!#REF!)</f>
        <v>0</v>
      </c>
      <c r="F391" s="122">
        <f>+IF(A391=0,0,VLOOKUP(prenos!G391,spisak!C$11:O$498,12,FALSE))</f>
        <v>0</v>
      </c>
      <c r="G391">
        <f>IF(A391=0,0,+VLOOKUP($A391,'по изворима и контима'!$A$12:D$499,4,FALSE))</f>
        <v>0</v>
      </c>
      <c r="H391">
        <f>IF(A391=0,0,+VLOOKUP($A391,'по изворима и контима'!$A$12:G$499,5,FALSE))</f>
        <v>0</v>
      </c>
      <c r="I391">
        <f>IF(A391=0,0,+VLOOKUP($A391,'по изворима и контима'!$A$12:H$499,6,FALSE))</f>
        <v>0</v>
      </c>
      <c r="J391">
        <f>IF(A391=0,0,+VLOOKUP($A391,'по изворима и контима'!$A$12:H$499,7,FALSE))</f>
        <v>0</v>
      </c>
      <c r="K391">
        <f>IF(A391=0,0,+VLOOKUP($A391,'по изворима и контима'!$A$12:I$499,8,FALSE))</f>
        <v>0</v>
      </c>
      <c r="L391">
        <f>IF(B391=0,0,+VLOOKUP($A391,'по изворима и контима'!$A$12:J$499,9,FALSE))</f>
        <v>0</v>
      </c>
      <c r="M391">
        <f>IF($A391=0,0,+VLOOKUP($G391,spisak!$C$11:$F$30,3,FALSE))</f>
        <v>0</v>
      </c>
      <c r="N391">
        <f>IF($A391=0,0,+VLOOKUP($G391,spisak!$C$11:$F$30,4,FALSE))</f>
        <v>0</v>
      </c>
      <c r="O391" s="141">
        <f t="shared" ref="O391" si="430">+IF(A391=0,0,"2015-procena")</f>
        <v>0</v>
      </c>
      <c r="P391" s="123">
        <f>IF(A391=0,0,+VLOOKUP($A391,'по изворима и контима'!$A$12:R$499,COLUMN('по изворима и контима'!L:L),FALSE))</f>
        <v>0</v>
      </c>
    </row>
    <row r="392" spans="1:16">
      <c r="A392">
        <f t="shared" si="429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22">
        <f>IF(A392=0,0,+spisak!#REF!)</f>
        <v>0</v>
      </c>
      <c r="F392" s="122">
        <f>+IF(A392=0,0,VLOOKUP(prenos!G392,spisak!C$11:O$498,12,FALSE))</f>
        <v>0</v>
      </c>
      <c r="G392">
        <f>IF(A392=0,0,+VLOOKUP($A392,'по изворима и контима'!$A$12:D$499,4,FALSE))</f>
        <v>0</v>
      </c>
      <c r="H392">
        <f>IF(A392=0,0,+VLOOKUP($A392,'по изворима и контима'!$A$12:G$499,5,FALSE))</f>
        <v>0</v>
      </c>
      <c r="I392">
        <f>IF(A392=0,0,+VLOOKUP($A392,'по изворима и контима'!$A$12:H$499,6,FALSE))</f>
        <v>0</v>
      </c>
      <c r="J392">
        <f>IF(A392=0,0,+VLOOKUP($A392,'по изворима и контима'!$A$12:H$499,7,FALSE))</f>
        <v>0</v>
      </c>
      <c r="K392">
        <f>IF(A392=0,0,+VLOOKUP($A392,'по изворима и контима'!$A$12:I$499,8,FALSE))</f>
        <v>0</v>
      </c>
      <c r="L392">
        <f>IF(B392=0,0,+VLOOKUP($A392,'по изворима и контима'!$A$12:J$499,9,FALSE))</f>
        <v>0</v>
      </c>
      <c r="M392">
        <f>IF($A392=0,0,+VLOOKUP($G392,spisak!$C$11:$F$30,3,FALSE))</f>
        <v>0</v>
      </c>
      <c r="N392">
        <f>IF($A392=0,0,+VLOOKUP($G392,spisak!$C$11:$F$30,4,FALSE))</f>
        <v>0</v>
      </c>
      <c r="O392" s="141">
        <f t="shared" ref="O392" si="432">+IF(A392=0,0,"2016")</f>
        <v>0</v>
      </c>
      <c r="P392" s="123">
        <f>IF(A392=0,0,+VLOOKUP($A392,'по изворима и контима'!$A$12:R$499,COLUMN('по изворима и контима'!M:M),FALSE))</f>
        <v>0</v>
      </c>
    </row>
    <row r="393" spans="1:16">
      <c r="A393">
        <f t="shared" si="429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22">
        <f>IF(A393=0,0,+spisak!#REF!)</f>
        <v>0</v>
      </c>
      <c r="F393" s="122">
        <f>+IF(A393=0,0,VLOOKUP(prenos!G393,spisak!C$11:O$498,12,FALSE))</f>
        <v>0</v>
      </c>
      <c r="G393">
        <f>IF(A393=0,0,+VLOOKUP($A393,'по изворима и контима'!$A$12:D$499,4,FALSE))</f>
        <v>0</v>
      </c>
      <c r="H393">
        <f>IF(A393=0,0,+VLOOKUP($A393,'по изворима и контима'!$A$12:G$499,5,FALSE))</f>
        <v>0</v>
      </c>
      <c r="I393">
        <f>IF(A393=0,0,+VLOOKUP($A393,'по изворима и контима'!$A$12:H$499,6,FALSE))</f>
        <v>0</v>
      </c>
      <c r="J393">
        <f>IF(A393=0,0,+VLOOKUP($A393,'по изворима и контима'!$A$12:H$499,7,FALSE))</f>
        <v>0</v>
      </c>
      <c r="K393">
        <f>IF(A393=0,0,+VLOOKUP($A393,'по изворима и контима'!$A$12:I$499,8,FALSE))</f>
        <v>0</v>
      </c>
      <c r="L393">
        <f>IF(B393=0,0,+VLOOKUP($A393,'по изворима и контима'!$A$12:J$499,9,FALSE))</f>
        <v>0</v>
      </c>
      <c r="M393">
        <f>IF($A393=0,0,+VLOOKUP($G393,spisak!$C$11:$F$30,3,FALSE))</f>
        <v>0</v>
      </c>
      <c r="N393">
        <f>IF($A393=0,0,+VLOOKUP($G393,spisak!$C$11:$F$30,4,FALSE))</f>
        <v>0</v>
      </c>
      <c r="O393" s="141">
        <f t="shared" ref="O393" si="433">+IF(A393=0,0,"2017")</f>
        <v>0</v>
      </c>
      <c r="P393" s="123">
        <f>IF(C393=0,0,+VLOOKUP($A393,'по изворима и контима'!$A$12:R$499,COLUMN('по изворима и контима'!N:N),FALSE))</f>
        <v>0</v>
      </c>
    </row>
    <row r="394" spans="1:16">
      <c r="A394">
        <f t="shared" si="429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22">
        <f>IF(A394=0,0,+spisak!#REF!)</f>
        <v>0</v>
      </c>
      <c r="F394" s="122">
        <f>+IF(A394=0,0,VLOOKUP(prenos!G394,spisak!C$11:O$498,12,FALSE))</f>
        <v>0</v>
      </c>
      <c r="G394">
        <f>IF(A394=0,0,+VLOOKUP($A394,'по изворима и контима'!$A$12:D$499,4,FALSE))</f>
        <v>0</v>
      </c>
      <c r="H394">
        <f>IF(A394=0,0,+VLOOKUP($A394,'по изворима и контима'!$A$12:G$499,5,FALSE))</f>
        <v>0</v>
      </c>
      <c r="I394">
        <f>IF(A394=0,0,+VLOOKUP($A394,'по изворима и контима'!$A$12:H$499,6,FALSE))</f>
        <v>0</v>
      </c>
      <c r="J394">
        <f>IF(A394=0,0,+VLOOKUP($A394,'по изворима и контима'!$A$12:H$499,7,FALSE))</f>
        <v>0</v>
      </c>
      <c r="K394">
        <f>IF(A394=0,0,+VLOOKUP($A394,'по изворима и контима'!$A$12:I$499,8,FALSE))</f>
        <v>0</v>
      </c>
      <c r="L394">
        <f>IF(B394=0,0,+VLOOKUP($A394,'по изворима и контима'!$A$12:J$499,9,FALSE))</f>
        <v>0</v>
      </c>
      <c r="M394">
        <f>IF($A394=0,0,+VLOOKUP($G394,spisak!$C$11:$F$30,3,FALSE))</f>
        <v>0</v>
      </c>
      <c r="N394">
        <f>IF($A394=0,0,+VLOOKUP($G394,spisak!$C$11:$F$30,4,FALSE))</f>
        <v>0</v>
      </c>
      <c r="O394" s="141">
        <f t="shared" ref="O394" si="434">+IF(A394=0,0,"2018")</f>
        <v>0</v>
      </c>
      <c r="P394" s="123">
        <f>IF(C394=0,0,+VLOOKUP($A394,'по изворима и контима'!$A$12:R$499,COLUMN('по изворима и контима'!O:O),FALSE))</f>
        <v>0</v>
      </c>
    </row>
    <row r="395" spans="1:16">
      <c r="A395">
        <f t="shared" si="429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22">
        <f>IF(A395=0,0,+spisak!#REF!)</f>
        <v>0</v>
      </c>
      <c r="F395" s="122">
        <f>+IF(A395=0,0,VLOOKUP(prenos!G395,spisak!C$11:O$498,12,FALSE))</f>
        <v>0</v>
      </c>
      <c r="G395">
        <f>IF(A395=0,0,+VLOOKUP($A395,'по изворима и контима'!$A$12:D$499,4,FALSE))</f>
        <v>0</v>
      </c>
      <c r="H395">
        <f>IF(A395=0,0,+VLOOKUP($A395,'по изворима и контима'!$A$12:G$499,5,FALSE))</f>
        <v>0</v>
      </c>
      <c r="I395">
        <f>IF(A395=0,0,+VLOOKUP($A395,'по изворима и контима'!$A$12:H$499,6,FALSE))</f>
        <v>0</v>
      </c>
      <c r="J395">
        <f>IF(A395=0,0,+VLOOKUP($A395,'по изворима и контима'!$A$12:H$499,7,FALSE))</f>
        <v>0</v>
      </c>
      <c r="K395">
        <f>IF(A395=0,0,+VLOOKUP($A395,'по изворима и контима'!$A$12:I$499,8,FALSE))</f>
        <v>0</v>
      </c>
      <c r="L395">
        <f>IF(B395=0,0,+VLOOKUP($A395,'по изворима и контима'!$A$12:J$499,9,FALSE))</f>
        <v>0</v>
      </c>
      <c r="M395">
        <f>IF($A395=0,0,+VLOOKUP($G395,spisak!$C$11:$F$30,3,FALSE))</f>
        <v>0</v>
      </c>
      <c r="N395">
        <f>IF($A395=0,0,+VLOOKUP($G395,spisak!$C$11:$F$30,4,FALSE))</f>
        <v>0</v>
      </c>
      <c r="O395" s="141">
        <f t="shared" ref="O395" si="435">+IF(A395=0,0,"nakon 2018")</f>
        <v>0</v>
      </c>
      <c r="P395" s="123">
        <f>IF(C395=0,0,+VLOOKUP($A395,'по изворима и контима'!$A$12:R$499,COLUMN('по изворима и контима'!P:P),FALSE))</f>
        <v>0</v>
      </c>
    </row>
    <row r="396" spans="1:16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22">
        <f>IF(A396=0,0,+spisak!#REF!)</f>
        <v>0</v>
      </c>
      <c r="F396" s="122">
        <f>+IF(A396=0,0,VLOOKUP(prenos!G396,spisak!C$11:O$498,12,FALSE))</f>
        <v>0</v>
      </c>
      <c r="G396">
        <f>IF(A396=0,0,+VLOOKUP($A396,'по изворима и контима'!$A$12:D$499,4,FALSE))</f>
        <v>0</v>
      </c>
      <c r="H396">
        <f>IF(A396=0,0,+VLOOKUP($A396,'по изворима и контима'!$A$12:G$499,5,FALSE))</f>
        <v>0</v>
      </c>
      <c r="I396">
        <f>IF(A396=0,0,+VLOOKUP($A396,'по изворима и контима'!$A$12:H$499,6,FALSE))</f>
        <v>0</v>
      </c>
      <c r="J396">
        <f>IF(A396=0,0,+VLOOKUP($A396,'по изворима и контима'!$A$12:H$499,7,FALSE))</f>
        <v>0</v>
      </c>
      <c r="K396">
        <f>IF(A396=0,0,+VLOOKUP($A396,'по изворима и контима'!$A$12:I$499,8,FALSE))</f>
        <v>0</v>
      </c>
      <c r="L396">
        <f>IF(B396=0,0,+VLOOKUP($A396,'по изворима и контима'!$A$12:J$499,9,FALSE))</f>
        <v>0</v>
      </c>
      <c r="M396">
        <f>IF($A396=0,0,+VLOOKUP($G396,spisak!$C$11:$F$30,3,FALSE))</f>
        <v>0</v>
      </c>
      <c r="N396">
        <f>IF($A396=0,0,+VLOOKUP($G396,spisak!$C$11:$F$30,4,FALSE))</f>
        <v>0</v>
      </c>
      <c r="O396" s="141">
        <f t="shared" ref="O396" si="436">+IF(A396=0,0,"do 2014")</f>
        <v>0</v>
      </c>
      <c r="P396" s="123">
        <f>IF(A396=0,0,+VLOOKUP($A396,'по изворима и контима'!$A$12:L$499,COLUMN('по изворима и контима'!J:J),FALSE))</f>
        <v>0</v>
      </c>
    </row>
    <row r="397" spans="1:16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22">
        <f>IF(A397=0,0,+spisak!#REF!)</f>
        <v>0</v>
      </c>
      <c r="F397" s="122">
        <f>+IF(A397=0,0,VLOOKUP(prenos!G397,spisak!C$11:O$498,12,FALSE))</f>
        <v>0</v>
      </c>
      <c r="G397">
        <f>IF(A397=0,0,+VLOOKUP($A397,'по изворима и контима'!$A$12:D$499,4,FALSE))</f>
        <v>0</v>
      </c>
      <c r="H397">
        <f>IF(A397=0,0,+VLOOKUP($A397,'по изворима и контима'!$A$12:G$499,5,FALSE))</f>
        <v>0</v>
      </c>
      <c r="I397">
        <f>IF(A397=0,0,+VLOOKUP($A397,'по изворима и контима'!$A$12:H$499,6,FALSE))</f>
        <v>0</v>
      </c>
      <c r="J397">
        <f>IF(A397=0,0,+VLOOKUP($A397,'по изворима и контима'!$A$12:H$499,7,FALSE))</f>
        <v>0</v>
      </c>
      <c r="K397">
        <f>IF(A397=0,0,+VLOOKUP($A397,'по изворима и контима'!$A$12:I$499,8,FALSE))</f>
        <v>0</v>
      </c>
      <c r="L397">
        <f>IF(B397=0,0,+VLOOKUP($A397,'по изворима и контима'!$A$12:J$499,9,FALSE))</f>
        <v>0</v>
      </c>
      <c r="M397">
        <f>IF($A397=0,0,+VLOOKUP($G397,spisak!$C$11:$F$30,3,FALSE))</f>
        <v>0</v>
      </c>
      <c r="N397">
        <f>IF($A397=0,0,+VLOOKUP($G397,spisak!$C$11:$F$30,4,FALSE))</f>
        <v>0</v>
      </c>
      <c r="O397" s="141">
        <f t="shared" ref="O397" si="438">+IF(A397=0,0,"2015-plan")</f>
        <v>0</v>
      </c>
      <c r="P397" s="123">
        <f>IF(A397=0,0,+VLOOKUP($A397,'по изворима и контима'!$A$12:R$499,COLUMN('по изворима и контима'!K:K),FALSE))</f>
        <v>0</v>
      </c>
    </row>
    <row r="398" spans="1:16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22">
        <f>IF(A398=0,0,+spisak!#REF!)</f>
        <v>0</v>
      </c>
      <c r="F398" s="122">
        <f>+IF(A398=0,0,VLOOKUP(prenos!G398,spisak!C$11:O$498,12,FALSE))</f>
        <v>0</v>
      </c>
      <c r="G398">
        <f>IF(A398=0,0,+VLOOKUP($A398,'по изворима и контима'!$A$12:D$499,4,FALSE))</f>
        <v>0</v>
      </c>
      <c r="H398">
        <f>IF(A398=0,0,+VLOOKUP($A398,'по изворима и контима'!$A$12:G$499,5,FALSE))</f>
        <v>0</v>
      </c>
      <c r="I398">
        <f>IF(A398=0,0,+VLOOKUP($A398,'по изворима и контима'!$A$12:H$499,6,FALSE))</f>
        <v>0</v>
      </c>
      <c r="J398">
        <f>IF(A398=0,0,+VLOOKUP($A398,'по изворима и контима'!$A$12:H$499,7,FALSE))</f>
        <v>0</v>
      </c>
      <c r="K398">
        <f>IF(A398=0,0,+VLOOKUP($A398,'по изворима и контима'!$A$12:I$499,8,FALSE))</f>
        <v>0</v>
      </c>
      <c r="L398">
        <f>IF(B398=0,0,+VLOOKUP($A398,'по изворима и контима'!$A$12:J$499,9,FALSE))</f>
        <v>0</v>
      </c>
      <c r="M398">
        <f>IF($A398=0,0,+VLOOKUP($G398,spisak!$C$11:$F$30,3,FALSE))</f>
        <v>0</v>
      </c>
      <c r="N398">
        <f>IF($A398=0,0,+VLOOKUP($G398,spisak!$C$11:$F$30,4,FALSE))</f>
        <v>0</v>
      </c>
      <c r="O398" s="141">
        <f t="shared" ref="O398" si="439">+IF(A398=0,0,"2015-procena")</f>
        <v>0</v>
      </c>
      <c r="P398" s="123">
        <f>IF(A398=0,0,+VLOOKUP($A398,'по изворима и контима'!$A$12:R$499,COLUMN('по изворима и контима'!L:L),FALSE))</f>
        <v>0</v>
      </c>
    </row>
    <row r="399" spans="1:16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22">
        <f>IF(A399=0,0,+spisak!#REF!)</f>
        <v>0</v>
      </c>
      <c r="F399" s="122">
        <f>+IF(A399=0,0,VLOOKUP(prenos!G399,spisak!C$11:O$498,12,FALSE))</f>
        <v>0</v>
      </c>
      <c r="G399">
        <f>IF(A399=0,0,+VLOOKUP($A399,'по изворима и контима'!$A$12:D$499,4,FALSE))</f>
        <v>0</v>
      </c>
      <c r="H399">
        <f>IF(A399=0,0,+VLOOKUP($A399,'по изворима и контима'!$A$12:G$499,5,FALSE))</f>
        <v>0</v>
      </c>
      <c r="I399">
        <f>IF(A399=0,0,+VLOOKUP($A399,'по изворима и контима'!$A$12:H$499,6,FALSE))</f>
        <v>0</v>
      </c>
      <c r="J399">
        <f>IF(A399=0,0,+VLOOKUP($A399,'по изворима и контима'!$A$12:H$499,7,FALSE))</f>
        <v>0</v>
      </c>
      <c r="K399">
        <f>IF(A399=0,0,+VLOOKUP($A399,'по изворима и контима'!$A$12:I$499,8,FALSE))</f>
        <v>0</v>
      </c>
      <c r="L399">
        <f>IF(B399=0,0,+VLOOKUP($A399,'по изворима и контима'!$A$12:J$499,9,FALSE))</f>
        <v>0</v>
      </c>
      <c r="M399">
        <f>IF($A399=0,0,+VLOOKUP($G399,spisak!$C$11:$F$30,3,FALSE))</f>
        <v>0</v>
      </c>
      <c r="N399">
        <f>IF($A399=0,0,+VLOOKUP($G399,spisak!$C$11:$F$30,4,FALSE))</f>
        <v>0</v>
      </c>
      <c r="O399" s="141">
        <f t="shared" ref="O399" si="440">+IF(A399=0,0,"2016")</f>
        <v>0</v>
      </c>
      <c r="P399" s="123">
        <f>IF(A399=0,0,+VLOOKUP($A399,'по изворима и контима'!$A$12:R$499,COLUMN('по изворима и контима'!M:M),FALSE))</f>
        <v>0</v>
      </c>
    </row>
    <row r="400" spans="1:16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22">
        <f>IF(A400=0,0,+spisak!#REF!)</f>
        <v>0</v>
      </c>
      <c r="F400" s="122">
        <f>+IF(A400=0,0,VLOOKUP(prenos!G400,spisak!C$11:O$498,12,FALSE))</f>
        <v>0</v>
      </c>
      <c r="G400">
        <f>IF(A400=0,0,+VLOOKUP($A400,'по изворима и контима'!$A$12:D$499,4,FALSE))</f>
        <v>0</v>
      </c>
      <c r="H400">
        <f>IF(A400=0,0,+VLOOKUP($A400,'по изворима и контима'!$A$12:G$499,5,FALSE))</f>
        <v>0</v>
      </c>
      <c r="I400">
        <f>IF(A400=0,0,+VLOOKUP($A400,'по изворима и контима'!$A$12:H$499,6,FALSE))</f>
        <v>0</v>
      </c>
      <c r="J400">
        <f>IF(A400=0,0,+VLOOKUP($A400,'по изворима и контима'!$A$12:H$499,7,FALSE))</f>
        <v>0</v>
      </c>
      <c r="K400">
        <f>IF(A400=0,0,+VLOOKUP($A400,'по изворима и контима'!$A$12:I$499,8,FALSE))</f>
        <v>0</v>
      </c>
      <c r="L400">
        <f>IF(B400=0,0,+VLOOKUP($A400,'по изворима и контима'!$A$12:J$499,9,FALSE))</f>
        <v>0</v>
      </c>
      <c r="M400">
        <f>IF($A400=0,0,+VLOOKUP($G400,spisak!$C$11:$F$30,3,FALSE))</f>
        <v>0</v>
      </c>
      <c r="N400">
        <f>IF($A400=0,0,+VLOOKUP($G400,spisak!$C$11:$F$30,4,FALSE))</f>
        <v>0</v>
      </c>
      <c r="O400" s="141">
        <f t="shared" ref="O400" si="441">+IF(A400=0,0,"2017")</f>
        <v>0</v>
      </c>
      <c r="P400" s="123">
        <f>IF(C400=0,0,+VLOOKUP($A400,'по изворима и контима'!$A$12:R$499,COLUMN('по изворима и контима'!N:N),FALSE))</f>
        <v>0</v>
      </c>
    </row>
    <row r="401" spans="1:16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22">
        <f>IF(A401=0,0,+spisak!#REF!)</f>
        <v>0</v>
      </c>
      <c r="F401" s="122">
        <f>+IF(A401=0,0,VLOOKUP(prenos!G401,spisak!C$11:O$498,12,FALSE))</f>
        <v>0</v>
      </c>
      <c r="G401">
        <f>IF(A401=0,0,+VLOOKUP($A401,'по изворима и контима'!$A$12:D$499,4,FALSE))</f>
        <v>0</v>
      </c>
      <c r="H401">
        <f>IF(A401=0,0,+VLOOKUP($A401,'по изворима и контима'!$A$12:G$499,5,FALSE))</f>
        <v>0</v>
      </c>
      <c r="I401">
        <f>IF(A401=0,0,+VLOOKUP($A401,'по изворима и контима'!$A$12:H$499,6,FALSE))</f>
        <v>0</v>
      </c>
      <c r="J401">
        <f>IF(A401=0,0,+VLOOKUP($A401,'по изворима и контима'!$A$12:H$499,7,FALSE))</f>
        <v>0</v>
      </c>
      <c r="K401">
        <f>IF(A401=0,0,+VLOOKUP($A401,'по изворима и контима'!$A$12:I$499,8,FALSE))</f>
        <v>0</v>
      </c>
      <c r="L401">
        <f>IF(B401=0,0,+VLOOKUP($A401,'по изворима и контима'!$A$12:J$499,9,FALSE))</f>
        <v>0</v>
      </c>
      <c r="M401">
        <f>IF($A401=0,0,+VLOOKUP($G401,spisak!$C$11:$F$30,3,FALSE))</f>
        <v>0</v>
      </c>
      <c r="N401">
        <f>IF($A401=0,0,+VLOOKUP($G401,spisak!$C$11:$F$30,4,FALSE))</f>
        <v>0</v>
      </c>
      <c r="O401" s="141">
        <f t="shared" ref="O401" si="442">+IF(A401=0,0,"2018")</f>
        <v>0</v>
      </c>
      <c r="P401" s="123">
        <f>IF(C401=0,0,+VLOOKUP($A401,'по изворима и контима'!$A$12:R$499,COLUMN('по изворима и контима'!O:O),FALSE))</f>
        <v>0</v>
      </c>
    </row>
    <row r="402" spans="1:16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22">
        <f>IF(A402=0,0,+spisak!#REF!)</f>
        <v>0</v>
      </c>
      <c r="F402" s="122">
        <f>+IF(A402=0,0,VLOOKUP(prenos!G402,spisak!C$11:O$498,12,FALSE))</f>
        <v>0</v>
      </c>
      <c r="G402">
        <f>IF(A402=0,0,+VLOOKUP($A402,'по изворима и контима'!$A$12:D$499,4,FALSE))</f>
        <v>0</v>
      </c>
      <c r="H402">
        <f>IF(A402=0,0,+VLOOKUP($A402,'по изворима и контима'!$A$12:G$499,5,FALSE))</f>
        <v>0</v>
      </c>
      <c r="I402">
        <f>IF(A402=0,0,+VLOOKUP($A402,'по изворима и контима'!$A$12:H$499,6,FALSE))</f>
        <v>0</v>
      </c>
      <c r="J402">
        <f>IF(A402=0,0,+VLOOKUP($A402,'по изворима и контима'!$A$12:H$499,7,FALSE))</f>
        <v>0</v>
      </c>
      <c r="K402">
        <f>IF(A402=0,0,+VLOOKUP($A402,'по изворима и контима'!$A$12:I$499,8,FALSE))</f>
        <v>0</v>
      </c>
      <c r="L402">
        <f>IF(B402=0,0,+VLOOKUP($A402,'по изворима и контима'!$A$12:J$499,9,FALSE))</f>
        <v>0</v>
      </c>
      <c r="M402">
        <f>IF($A402=0,0,+VLOOKUP($G402,spisak!$C$11:$F$30,3,FALSE))</f>
        <v>0</v>
      </c>
      <c r="N402">
        <f>IF($A402=0,0,+VLOOKUP($G402,spisak!$C$11:$F$30,4,FALSE))</f>
        <v>0</v>
      </c>
      <c r="O402" s="141">
        <f t="shared" ref="O402" si="443">+IF(A402=0,0,"nakon 2018")</f>
        <v>0</v>
      </c>
      <c r="P402" s="123">
        <f>IF(C402=0,0,+VLOOKUP($A402,'по изворима и контима'!$A$12:R$499,COLUMN('по изворима и контима'!P:P),FALSE))</f>
        <v>0</v>
      </c>
    </row>
    <row r="403" spans="1:16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22">
        <f>IF(A403=0,0,+spisak!#REF!)</f>
        <v>0</v>
      </c>
      <c r="F403" s="122">
        <f>+IF(A403=0,0,VLOOKUP(prenos!G403,spisak!C$11:O$498,12,FALSE))</f>
        <v>0</v>
      </c>
      <c r="G403">
        <f>IF(A403=0,0,+VLOOKUP($A403,'по изворима и контима'!$A$12:D$499,4,FALSE))</f>
        <v>0</v>
      </c>
      <c r="H403">
        <f>IF(A403=0,0,+VLOOKUP($A403,'по изворима и контима'!$A$12:G$499,5,FALSE))</f>
        <v>0</v>
      </c>
      <c r="I403">
        <f>IF(A403=0,0,+VLOOKUP($A403,'по изворима и контима'!$A$12:H$499,6,FALSE))</f>
        <v>0</v>
      </c>
      <c r="J403">
        <f>IF(A403=0,0,+VLOOKUP($A403,'по изворима и контима'!$A$12:H$499,7,FALSE))</f>
        <v>0</v>
      </c>
      <c r="K403">
        <f>IF(A403=0,0,+VLOOKUP($A403,'по изворима и контима'!$A$12:I$499,8,FALSE))</f>
        <v>0</v>
      </c>
      <c r="L403">
        <f>IF(B403=0,0,+VLOOKUP($A403,'по изворима и контима'!$A$12:J$499,9,FALSE))</f>
        <v>0</v>
      </c>
      <c r="M403">
        <f>IF($A403=0,0,+VLOOKUP($G403,spisak!$C$11:$F$30,3,FALSE))</f>
        <v>0</v>
      </c>
      <c r="N403">
        <f>IF($A403=0,0,+VLOOKUP($G403,spisak!$C$11:$F$30,4,FALSE))</f>
        <v>0</v>
      </c>
      <c r="O403" s="141">
        <f t="shared" ref="O403" si="444">+IF(A403=0,0,"do 2014")</f>
        <v>0</v>
      </c>
      <c r="P403" s="123">
        <f>IF(A403=0,0,+VLOOKUP($A403,'по изворима и контима'!$A$12:L$499,COLUMN('по изворима и контима'!J:J),FALSE))</f>
        <v>0</v>
      </c>
    </row>
    <row r="404" spans="1:16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22">
        <f>IF(A404=0,0,+spisak!#REF!)</f>
        <v>0</v>
      </c>
      <c r="F404" s="122">
        <f>+IF(A404=0,0,VLOOKUP(prenos!G404,spisak!C$11:O$498,12,FALSE))</f>
        <v>0</v>
      </c>
      <c r="G404">
        <f>IF(A404=0,0,+VLOOKUP($A404,'по изворима и контима'!$A$12:D$499,4,FALSE))</f>
        <v>0</v>
      </c>
      <c r="H404">
        <f>IF(A404=0,0,+VLOOKUP($A404,'по изворима и контима'!$A$12:G$499,5,FALSE))</f>
        <v>0</v>
      </c>
      <c r="I404">
        <f>IF(A404=0,0,+VLOOKUP($A404,'по изворима и контима'!$A$12:H$499,6,FALSE))</f>
        <v>0</v>
      </c>
      <c r="J404">
        <f>IF(A404=0,0,+VLOOKUP($A404,'по изворима и контима'!$A$12:H$499,7,FALSE))</f>
        <v>0</v>
      </c>
      <c r="K404">
        <f>IF(A404=0,0,+VLOOKUP($A404,'по изворима и контима'!$A$12:I$499,8,FALSE))</f>
        <v>0</v>
      </c>
      <c r="L404">
        <f>IF(B404=0,0,+VLOOKUP($A404,'по изворима и контима'!$A$12:J$499,9,FALSE))</f>
        <v>0</v>
      </c>
      <c r="M404">
        <f>IF($A404=0,0,+VLOOKUP($G404,spisak!$C$11:$F$30,3,FALSE))</f>
        <v>0</v>
      </c>
      <c r="N404">
        <f>IF($A404=0,0,+VLOOKUP($G404,spisak!$C$11:$F$30,4,FALSE))</f>
        <v>0</v>
      </c>
      <c r="O404" s="141">
        <f t="shared" ref="O404" si="445">+IF(A404=0,0,"2015-plan")</f>
        <v>0</v>
      </c>
      <c r="P404" s="123">
        <f>IF(A404=0,0,+VLOOKUP($A404,'по изворима и контима'!$A$12:R$499,COLUMN('по изворима и контима'!K:K),FALSE))</f>
        <v>0</v>
      </c>
    </row>
    <row r="405" spans="1:16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22">
        <f>IF(A405=0,0,+spisak!#REF!)</f>
        <v>0</v>
      </c>
      <c r="F405" s="122">
        <f>+IF(A405=0,0,VLOOKUP(prenos!G405,spisak!C$11:O$498,12,FALSE))</f>
        <v>0</v>
      </c>
      <c r="G405">
        <f>IF(A405=0,0,+VLOOKUP($A405,'по изворима и контима'!$A$12:D$499,4,FALSE))</f>
        <v>0</v>
      </c>
      <c r="H405">
        <f>IF(A405=0,0,+VLOOKUP($A405,'по изворима и контима'!$A$12:G$499,5,FALSE))</f>
        <v>0</v>
      </c>
      <c r="I405">
        <f>IF(A405=0,0,+VLOOKUP($A405,'по изворима и контима'!$A$12:H$499,6,FALSE))</f>
        <v>0</v>
      </c>
      <c r="J405">
        <f>IF(A405=0,0,+VLOOKUP($A405,'по изворима и контима'!$A$12:H$499,7,FALSE))</f>
        <v>0</v>
      </c>
      <c r="K405">
        <f>IF(A405=0,0,+VLOOKUP($A405,'по изворима и контима'!$A$12:I$499,8,FALSE))</f>
        <v>0</v>
      </c>
      <c r="L405">
        <f>IF(B405=0,0,+VLOOKUP($A405,'по изворима и контима'!$A$12:J$499,9,FALSE))</f>
        <v>0</v>
      </c>
      <c r="M405">
        <f>IF($A405=0,0,+VLOOKUP($G405,spisak!$C$11:$F$30,3,FALSE))</f>
        <v>0</v>
      </c>
      <c r="N405">
        <f>IF($A405=0,0,+VLOOKUP($G405,spisak!$C$11:$F$30,4,FALSE))</f>
        <v>0</v>
      </c>
      <c r="O405" s="141">
        <f t="shared" ref="O405" si="447">+IF(A405=0,0,"2015-procena")</f>
        <v>0</v>
      </c>
      <c r="P405" s="123">
        <f>IF(A405=0,0,+VLOOKUP($A405,'по изворима и контима'!$A$12:R$499,COLUMN('по изворима и контима'!L:L),FALSE))</f>
        <v>0</v>
      </c>
    </row>
    <row r="406" spans="1:16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22">
        <f>IF(A406=0,0,+spisak!#REF!)</f>
        <v>0</v>
      </c>
      <c r="F406" s="122">
        <f>+IF(A406=0,0,VLOOKUP(prenos!G406,spisak!C$11:O$498,12,FALSE))</f>
        <v>0</v>
      </c>
      <c r="G406">
        <f>IF(A406=0,0,+VLOOKUP($A406,'по изворима и контима'!$A$12:D$499,4,FALSE))</f>
        <v>0</v>
      </c>
      <c r="H406">
        <f>IF(A406=0,0,+VLOOKUP($A406,'по изворима и контима'!$A$12:G$499,5,FALSE))</f>
        <v>0</v>
      </c>
      <c r="I406">
        <f>IF(A406=0,0,+VLOOKUP($A406,'по изворима и контима'!$A$12:H$499,6,FALSE))</f>
        <v>0</v>
      </c>
      <c r="J406">
        <f>IF(A406=0,0,+VLOOKUP($A406,'по изворима и контима'!$A$12:H$499,7,FALSE))</f>
        <v>0</v>
      </c>
      <c r="K406">
        <f>IF(A406=0,0,+VLOOKUP($A406,'по изворима и контима'!$A$12:I$499,8,FALSE))</f>
        <v>0</v>
      </c>
      <c r="L406">
        <f>IF(B406=0,0,+VLOOKUP($A406,'по изворима и контима'!$A$12:J$499,9,FALSE))</f>
        <v>0</v>
      </c>
      <c r="M406">
        <f>IF($A406=0,0,+VLOOKUP($G406,spisak!$C$11:$F$30,3,FALSE))</f>
        <v>0</v>
      </c>
      <c r="N406">
        <f>IF($A406=0,0,+VLOOKUP($G406,spisak!$C$11:$F$30,4,FALSE))</f>
        <v>0</v>
      </c>
      <c r="O406" s="141">
        <f t="shared" ref="O406" si="448">+IF(A406=0,0,"2016")</f>
        <v>0</v>
      </c>
      <c r="P406" s="123">
        <f>IF(A406=0,0,+VLOOKUP($A406,'по изворима и контима'!$A$12:R$499,COLUMN('по изворима и контима'!M:M),FALSE))</f>
        <v>0</v>
      </c>
    </row>
    <row r="407" spans="1:16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22">
        <f>IF(A407=0,0,+spisak!#REF!)</f>
        <v>0</v>
      </c>
      <c r="F407" s="122">
        <f>+IF(A407=0,0,VLOOKUP(prenos!G407,spisak!C$11:O$498,12,FALSE))</f>
        <v>0</v>
      </c>
      <c r="G407">
        <f>IF(A407=0,0,+VLOOKUP($A407,'по изворима и контима'!$A$12:D$499,4,FALSE))</f>
        <v>0</v>
      </c>
      <c r="H407">
        <f>IF(A407=0,0,+VLOOKUP($A407,'по изворима и контима'!$A$12:G$499,5,FALSE))</f>
        <v>0</v>
      </c>
      <c r="I407">
        <f>IF(A407=0,0,+VLOOKUP($A407,'по изворима и контима'!$A$12:H$499,6,FALSE))</f>
        <v>0</v>
      </c>
      <c r="J407">
        <f>IF(A407=0,0,+VLOOKUP($A407,'по изворима и контима'!$A$12:H$499,7,FALSE))</f>
        <v>0</v>
      </c>
      <c r="K407">
        <f>IF(A407=0,0,+VLOOKUP($A407,'по изворима и контима'!$A$12:I$499,8,FALSE))</f>
        <v>0</v>
      </c>
      <c r="L407">
        <f>IF(B407=0,0,+VLOOKUP($A407,'по изворима и контима'!$A$12:J$499,9,FALSE))</f>
        <v>0</v>
      </c>
      <c r="M407">
        <f>IF($A407=0,0,+VLOOKUP($G407,spisak!$C$11:$F$30,3,FALSE))</f>
        <v>0</v>
      </c>
      <c r="N407">
        <f>IF($A407=0,0,+VLOOKUP($G407,spisak!$C$11:$F$30,4,FALSE))</f>
        <v>0</v>
      </c>
      <c r="O407" s="141">
        <f t="shared" ref="O407" si="449">+IF(A407=0,0,"2017")</f>
        <v>0</v>
      </c>
      <c r="P407" s="123">
        <f>IF(C407=0,0,+VLOOKUP($A407,'по изворима и контима'!$A$12:R$499,COLUMN('по изворима и контима'!N:N),FALSE))</f>
        <v>0</v>
      </c>
    </row>
    <row r="408" spans="1:16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22">
        <f>IF(A408=0,0,+spisak!#REF!)</f>
        <v>0</v>
      </c>
      <c r="F408" s="122">
        <f>+IF(A408=0,0,VLOOKUP(prenos!G408,spisak!C$11:O$498,12,FALSE))</f>
        <v>0</v>
      </c>
      <c r="G408">
        <f>IF(A408=0,0,+VLOOKUP($A408,'по изворима и контима'!$A$12:D$499,4,FALSE))</f>
        <v>0</v>
      </c>
      <c r="H408">
        <f>IF(A408=0,0,+VLOOKUP($A408,'по изворима и контима'!$A$12:G$499,5,FALSE))</f>
        <v>0</v>
      </c>
      <c r="I408">
        <f>IF(A408=0,0,+VLOOKUP($A408,'по изворима и контима'!$A$12:H$499,6,FALSE))</f>
        <v>0</v>
      </c>
      <c r="J408">
        <f>IF(A408=0,0,+VLOOKUP($A408,'по изворима и контима'!$A$12:H$499,7,FALSE))</f>
        <v>0</v>
      </c>
      <c r="K408">
        <f>IF(A408=0,0,+VLOOKUP($A408,'по изворима и контима'!$A$12:I$499,8,FALSE))</f>
        <v>0</v>
      </c>
      <c r="L408">
        <f>IF(B408=0,0,+VLOOKUP($A408,'по изворима и контима'!$A$12:J$499,9,FALSE))</f>
        <v>0</v>
      </c>
      <c r="M408">
        <f>IF($A408=0,0,+VLOOKUP($G408,spisak!$C$11:$F$30,3,FALSE))</f>
        <v>0</v>
      </c>
      <c r="N408">
        <f>IF($A408=0,0,+VLOOKUP($G408,spisak!$C$11:$F$30,4,FALSE))</f>
        <v>0</v>
      </c>
      <c r="O408" s="141">
        <f t="shared" ref="O408" si="450">+IF(A408=0,0,"2018")</f>
        <v>0</v>
      </c>
      <c r="P408" s="123">
        <f>IF(C408=0,0,+VLOOKUP($A408,'по изворима и контима'!$A$12:R$499,COLUMN('по изворима и контима'!O:O),FALSE))</f>
        <v>0</v>
      </c>
    </row>
    <row r="409" spans="1:16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22">
        <f>IF(A409=0,0,+spisak!#REF!)</f>
        <v>0</v>
      </c>
      <c r="F409" s="122">
        <f>+IF(A409=0,0,VLOOKUP(prenos!G409,spisak!C$11:O$498,12,FALSE))</f>
        <v>0</v>
      </c>
      <c r="G409">
        <f>IF(A409=0,0,+VLOOKUP($A409,'по изворима и контима'!$A$12:D$499,4,FALSE))</f>
        <v>0</v>
      </c>
      <c r="H409">
        <f>IF(A409=0,0,+VLOOKUP($A409,'по изворима и контима'!$A$12:G$499,5,FALSE))</f>
        <v>0</v>
      </c>
      <c r="I409">
        <f>IF(A409=0,0,+VLOOKUP($A409,'по изворима и контима'!$A$12:H$499,6,FALSE))</f>
        <v>0</v>
      </c>
      <c r="J409">
        <f>IF(A409=0,0,+VLOOKUP($A409,'по изворима и контима'!$A$12:H$499,7,FALSE))</f>
        <v>0</v>
      </c>
      <c r="K409">
        <f>IF(A409=0,0,+VLOOKUP($A409,'по изворима и контима'!$A$12:I$499,8,FALSE))</f>
        <v>0</v>
      </c>
      <c r="L409">
        <f>IF(B409=0,0,+VLOOKUP($A409,'по изворима и контима'!$A$12:J$499,9,FALSE))</f>
        <v>0</v>
      </c>
      <c r="M409">
        <f>IF($A409=0,0,+VLOOKUP($G409,spisak!$C$11:$F$30,3,FALSE))</f>
        <v>0</v>
      </c>
      <c r="N409">
        <f>IF($A409=0,0,+VLOOKUP($G409,spisak!$C$11:$F$30,4,FALSE))</f>
        <v>0</v>
      </c>
      <c r="O409" s="141">
        <f t="shared" ref="O409" si="451">+IF(A409=0,0,"nakon 2018")</f>
        <v>0</v>
      </c>
      <c r="P409" s="123">
        <f>IF(C409=0,0,+VLOOKUP($A409,'по изворима и контима'!$A$12:R$499,COLUMN('по изворима и контима'!P:P),FALSE))</f>
        <v>0</v>
      </c>
    </row>
    <row r="410" spans="1:16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22">
        <f>IF(A410=0,0,+spisak!#REF!)</f>
        <v>0</v>
      </c>
      <c r="F410" s="122">
        <f>+IF(A410=0,0,VLOOKUP(prenos!G410,spisak!C$11:O$498,12,FALSE))</f>
        <v>0</v>
      </c>
      <c r="G410">
        <f>IF(A410=0,0,+VLOOKUP($A410,'по изворима и контима'!$A$12:D$499,4,FALSE))</f>
        <v>0</v>
      </c>
      <c r="H410">
        <f>IF(A410=0,0,+VLOOKUP($A410,'по изворима и контима'!$A$12:G$499,5,FALSE))</f>
        <v>0</v>
      </c>
      <c r="I410">
        <f>IF(A410=0,0,+VLOOKUP($A410,'по изворима и контима'!$A$12:H$499,6,FALSE))</f>
        <v>0</v>
      </c>
      <c r="J410">
        <f>IF(A410=0,0,+VLOOKUP($A410,'по изворима и контима'!$A$12:H$499,7,FALSE))</f>
        <v>0</v>
      </c>
      <c r="K410">
        <f>IF(A410=0,0,+VLOOKUP($A410,'по изворима и контима'!$A$12:I$499,8,FALSE))</f>
        <v>0</v>
      </c>
      <c r="L410">
        <f>IF(B410=0,0,+VLOOKUP($A410,'по изворима и контима'!$A$12:J$499,9,FALSE))</f>
        <v>0</v>
      </c>
      <c r="M410">
        <f>IF($A410=0,0,+VLOOKUP($G410,spisak!$C$11:$F$30,3,FALSE))</f>
        <v>0</v>
      </c>
      <c r="N410">
        <f>IF($A410=0,0,+VLOOKUP($G410,spisak!$C$11:$F$30,4,FALSE))</f>
        <v>0</v>
      </c>
      <c r="O410" s="141">
        <f t="shared" ref="O410" si="452">+IF(A410=0,0,"do 2014")</f>
        <v>0</v>
      </c>
      <c r="P410" s="123">
        <f>IF(A410=0,0,+VLOOKUP($A410,'по изворима и контима'!$A$12:L$499,COLUMN('по изворима и контима'!J:J),FALSE))</f>
        <v>0</v>
      </c>
    </row>
    <row r="411" spans="1:16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22">
        <f>IF(A411=0,0,+spisak!#REF!)</f>
        <v>0</v>
      </c>
      <c r="F411" s="122">
        <f>+IF(A411=0,0,VLOOKUP(prenos!G411,spisak!C$11:O$498,12,FALSE))</f>
        <v>0</v>
      </c>
      <c r="G411">
        <f>IF(A411=0,0,+VLOOKUP($A411,'по изворима и контима'!$A$12:D$499,4,FALSE))</f>
        <v>0</v>
      </c>
      <c r="H411">
        <f>IF(A411=0,0,+VLOOKUP($A411,'по изворима и контима'!$A$12:G$499,5,FALSE))</f>
        <v>0</v>
      </c>
      <c r="I411">
        <f>IF(A411=0,0,+VLOOKUP($A411,'по изворима и контима'!$A$12:H$499,6,FALSE))</f>
        <v>0</v>
      </c>
      <c r="J411">
        <f>IF(A411=0,0,+VLOOKUP($A411,'по изворима и контима'!$A$12:H$499,7,FALSE))</f>
        <v>0</v>
      </c>
      <c r="K411">
        <f>IF(A411=0,0,+VLOOKUP($A411,'по изворима и контима'!$A$12:I$499,8,FALSE))</f>
        <v>0</v>
      </c>
      <c r="L411">
        <f>IF(B411=0,0,+VLOOKUP($A411,'по изворима и контима'!$A$12:J$499,9,FALSE))</f>
        <v>0</v>
      </c>
      <c r="M411">
        <f>IF($A411=0,0,+VLOOKUP($G411,spisak!$C$11:$F$30,3,FALSE))</f>
        <v>0</v>
      </c>
      <c r="N411">
        <f>IF($A411=0,0,+VLOOKUP($G411,spisak!$C$11:$F$30,4,FALSE))</f>
        <v>0</v>
      </c>
      <c r="O411" s="141">
        <f t="shared" ref="O411" si="453">+IF(A411=0,0,"2015-plan")</f>
        <v>0</v>
      </c>
      <c r="P411" s="123">
        <f>IF(A411=0,0,+VLOOKUP($A411,'по изворима и контима'!$A$12:R$499,COLUMN('по изворима и контима'!K:K),FALSE))</f>
        <v>0</v>
      </c>
    </row>
    <row r="412" spans="1:16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22">
        <f>IF(A412=0,0,+spisak!#REF!)</f>
        <v>0</v>
      </c>
      <c r="F412" s="122">
        <f>+IF(A412=0,0,VLOOKUP(prenos!G412,spisak!C$11:O$498,12,FALSE))</f>
        <v>0</v>
      </c>
      <c r="G412">
        <f>IF(A412=0,0,+VLOOKUP($A412,'по изворима и контима'!$A$12:D$499,4,FALSE))</f>
        <v>0</v>
      </c>
      <c r="H412">
        <f>IF(A412=0,0,+VLOOKUP($A412,'по изворима и контима'!$A$12:G$499,5,FALSE))</f>
        <v>0</v>
      </c>
      <c r="I412">
        <f>IF(A412=0,0,+VLOOKUP($A412,'по изворима и контима'!$A$12:H$499,6,FALSE))</f>
        <v>0</v>
      </c>
      <c r="J412">
        <f>IF(A412=0,0,+VLOOKUP($A412,'по изворима и контима'!$A$12:H$499,7,FALSE))</f>
        <v>0</v>
      </c>
      <c r="K412">
        <f>IF(A412=0,0,+VLOOKUP($A412,'по изворима и контима'!$A$12:I$499,8,FALSE))</f>
        <v>0</v>
      </c>
      <c r="L412">
        <f>IF(B412=0,0,+VLOOKUP($A412,'по изворима и контима'!$A$12:J$499,9,FALSE))</f>
        <v>0</v>
      </c>
      <c r="M412">
        <f>IF($A412=0,0,+VLOOKUP($G412,spisak!$C$11:$F$30,3,FALSE))</f>
        <v>0</v>
      </c>
      <c r="N412">
        <f>IF($A412=0,0,+VLOOKUP($G412,spisak!$C$11:$F$30,4,FALSE))</f>
        <v>0</v>
      </c>
      <c r="O412" s="141">
        <f t="shared" ref="O412" si="454">+IF(A412=0,0,"2015-procena")</f>
        <v>0</v>
      </c>
      <c r="P412" s="123">
        <f>IF(A412=0,0,+VLOOKUP($A412,'по изворима и контима'!$A$12:R$499,COLUMN('по изворима и контима'!L:L),FALSE))</f>
        <v>0</v>
      </c>
    </row>
    <row r="413" spans="1:16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22">
        <f>IF(A413=0,0,+spisak!#REF!)</f>
        <v>0</v>
      </c>
      <c r="F413" s="122">
        <f>+IF(A413=0,0,VLOOKUP(prenos!G413,spisak!C$11:O$498,12,FALSE))</f>
        <v>0</v>
      </c>
      <c r="G413">
        <f>IF(A413=0,0,+VLOOKUP($A413,'по изворима и контима'!$A$12:D$499,4,FALSE))</f>
        <v>0</v>
      </c>
      <c r="H413">
        <f>IF(A413=0,0,+VLOOKUP($A413,'по изворима и контима'!$A$12:G$499,5,FALSE))</f>
        <v>0</v>
      </c>
      <c r="I413">
        <f>IF(A413=0,0,+VLOOKUP($A413,'по изворима и контима'!$A$12:H$499,6,FALSE))</f>
        <v>0</v>
      </c>
      <c r="J413">
        <f>IF(A413=0,0,+VLOOKUP($A413,'по изворима и контима'!$A$12:H$499,7,FALSE))</f>
        <v>0</v>
      </c>
      <c r="K413">
        <f>IF(A413=0,0,+VLOOKUP($A413,'по изворима и контима'!$A$12:I$499,8,FALSE))</f>
        <v>0</v>
      </c>
      <c r="L413">
        <f>IF(B413=0,0,+VLOOKUP($A413,'по изворима и контима'!$A$12:J$499,9,FALSE))</f>
        <v>0</v>
      </c>
      <c r="M413">
        <f>IF($A413=0,0,+VLOOKUP($G413,spisak!$C$11:$F$30,3,FALSE))</f>
        <v>0</v>
      </c>
      <c r="N413">
        <f>IF($A413=0,0,+VLOOKUP($G413,spisak!$C$11:$F$30,4,FALSE))</f>
        <v>0</v>
      </c>
      <c r="O413" s="141">
        <f t="shared" ref="O413" si="455">+IF(A413=0,0,"2016")</f>
        <v>0</v>
      </c>
      <c r="P413" s="123">
        <f>IF(A413=0,0,+VLOOKUP($A413,'по изворима и контима'!$A$12:R$499,COLUMN('по изворима и контима'!M:M),FALSE))</f>
        <v>0</v>
      </c>
    </row>
    <row r="414" spans="1:16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22">
        <f>IF(A414=0,0,+spisak!#REF!)</f>
        <v>0</v>
      </c>
      <c r="F414" s="122">
        <f>+IF(A414=0,0,VLOOKUP(prenos!G414,spisak!C$11:O$498,12,FALSE))</f>
        <v>0</v>
      </c>
      <c r="G414">
        <f>IF(A414=0,0,+VLOOKUP($A414,'по изворима и контима'!$A$12:D$499,4,FALSE))</f>
        <v>0</v>
      </c>
      <c r="H414">
        <f>IF(A414=0,0,+VLOOKUP($A414,'по изворима и контима'!$A$12:G$499,5,FALSE))</f>
        <v>0</v>
      </c>
      <c r="I414">
        <f>IF(A414=0,0,+VLOOKUP($A414,'по изворима и контима'!$A$12:H$499,6,FALSE))</f>
        <v>0</v>
      </c>
      <c r="J414">
        <f>IF(A414=0,0,+VLOOKUP($A414,'по изворима и контима'!$A$12:H$499,7,FALSE))</f>
        <v>0</v>
      </c>
      <c r="K414">
        <f>IF(A414=0,0,+VLOOKUP($A414,'по изворима и контима'!$A$12:I$499,8,FALSE))</f>
        <v>0</v>
      </c>
      <c r="L414">
        <f>IF(B414=0,0,+VLOOKUP($A414,'по изворима и контима'!$A$12:J$499,9,FALSE))</f>
        <v>0</v>
      </c>
      <c r="M414">
        <f>IF($A414=0,0,+VLOOKUP($G414,spisak!$C$11:$F$30,3,FALSE))</f>
        <v>0</v>
      </c>
      <c r="N414">
        <f>IF($A414=0,0,+VLOOKUP($G414,spisak!$C$11:$F$30,4,FALSE))</f>
        <v>0</v>
      </c>
      <c r="O414" s="141">
        <f t="shared" ref="O414" si="456">+IF(A414=0,0,"2017")</f>
        <v>0</v>
      </c>
      <c r="P414" s="123">
        <f>IF(C414=0,0,+VLOOKUP($A414,'по изворима и контима'!$A$12:R$499,COLUMN('по изворима и контима'!N:N),FALSE))</f>
        <v>0</v>
      </c>
    </row>
    <row r="415" spans="1:16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22">
        <f>IF(A415=0,0,+spisak!#REF!)</f>
        <v>0</v>
      </c>
      <c r="F415" s="122">
        <f>+IF(A415=0,0,VLOOKUP(prenos!G415,spisak!C$11:O$498,12,FALSE))</f>
        <v>0</v>
      </c>
      <c r="G415">
        <f>IF(A415=0,0,+VLOOKUP($A415,'по изворима и контима'!$A$12:D$499,4,FALSE))</f>
        <v>0</v>
      </c>
      <c r="H415">
        <f>IF(A415=0,0,+VLOOKUP($A415,'по изворима и контима'!$A$12:G$499,5,FALSE))</f>
        <v>0</v>
      </c>
      <c r="I415">
        <f>IF(A415=0,0,+VLOOKUP($A415,'по изворима и контима'!$A$12:H$499,6,FALSE))</f>
        <v>0</v>
      </c>
      <c r="J415">
        <f>IF(A415=0,0,+VLOOKUP($A415,'по изворима и контима'!$A$12:H$499,7,FALSE))</f>
        <v>0</v>
      </c>
      <c r="K415">
        <f>IF(A415=0,0,+VLOOKUP($A415,'по изворима и контима'!$A$12:I$499,8,FALSE))</f>
        <v>0</v>
      </c>
      <c r="L415">
        <f>IF(B415=0,0,+VLOOKUP($A415,'по изворима и контима'!$A$12:J$499,9,FALSE))</f>
        <v>0</v>
      </c>
      <c r="M415">
        <f>IF($A415=0,0,+VLOOKUP($G415,spisak!$C$11:$F$30,3,FALSE))</f>
        <v>0</v>
      </c>
      <c r="N415">
        <f>IF($A415=0,0,+VLOOKUP($G415,spisak!$C$11:$F$30,4,FALSE))</f>
        <v>0</v>
      </c>
      <c r="O415" s="141">
        <f t="shared" ref="O415" si="457">+IF(A415=0,0,"2018")</f>
        <v>0</v>
      </c>
      <c r="P415" s="123">
        <f>IF(C415=0,0,+VLOOKUP($A415,'по изворима и контима'!$A$12:R$499,COLUMN('по изворима и контима'!O:O),FALSE))</f>
        <v>0</v>
      </c>
    </row>
    <row r="416" spans="1:16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22">
        <f>IF(A416=0,0,+spisak!#REF!)</f>
        <v>0</v>
      </c>
      <c r="F416" s="122">
        <f>+IF(A416=0,0,VLOOKUP(prenos!G416,spisak!C$11:O$498,12,FALSE))</f>
        <v>0</v>
      </c>
      <c r="G416">
        <f>IF(A416=0,0,+VLOOKUP($A416,'по изворима и контима'!$A$12:D$499,4,FALSE))</f>
        <v>0</v>
      </c>
      <c r="H416">
        <f>IF(A416=0,0,+VLOOKUP($A416,'по изворима и контима'!$A$12:G$499,5,FALSE))</f>
        <v>0</v>
      </c>
      <c r="I416">
        <f>IF(A416=0,0,+VLOOKUP($A416,'по изворима и контима'!$A$12:H$499,6,FALSE))</f>
        <v>0</v>
      </c>
      <c r="J416">
        <f>IF(A416=0,0,+VLOOKUP($A416,'по изворима и контима'!$A$12:H$499,7,FALSE))</f>
        <v>0</v>
      </c>
      <c r="K416">
        <f>IF(A416=0,0,+VLOOKUP($A416,'по изворима и контима'!$A$12:I$499,8,FALSE))</f>
        <v>0</v>
      </c>
      <c r="L416">
        <f>IF(B416=0,0,+VLOOKUP($A416,'по изворима и контима'!$A$12:J$499,9,FALSE))</f>
        <v>0</v>
      </c>
      <c r="M416">
        <f>IF($A416=0,0,+VLOOKUP($G416,spisak!$C$11:$F$30,3,FALSE))</f>
        <v>0</v>
      </c>
      <c r="N416">
        <f>IF($A416=0,0,+VLOOKUP($G416,spisak!$C$11:$F$30,4,FALSE))</f>
        <v>0</v>
      </c>
      <c r="O416" s="141">
        <f t="shared" ref="O416" si="458">+IF(A416=0,0,"nakon 2018")</f>
        <v>0</v>
      </c>
      <c r="P416" s="123">
        <f>IF(C416=0,0,+VLOOKUP($A416,'по изворима и контима'!$A$12:R$499,COLUMN('по изворима и контима'!P:P),FALSE))</f>
        <v>0</v>
      </c>
    </row>
    <row r="417" spans="1:16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22">
        <f>IF(A417=0,0,+spisak!#REF!)</f>
        <v>0</v>
      </c>
      <c r="F417" s="122">
        <f>+IF(A417=0,0,VLOOKUP(prenos!G417,spisak!C$11:O$498,12,FALSE))</f>
        <v>0</v>
      </c>
      <c r="G417">
        <f>IF(A417=0,0,+VLOOKUP($A417,'по изворима и контима'!$A$12:D$499,4,FALSE))</f>
        <v>0</v>
      </c>
      <c r="H417">
        <f>IF(A417=0,0,+VLOOKUP($A417,'по изворима и контима'!$A$12:G$499,5,FALSE))</f>
        <v>0</v>
      </c>
      <c r="I417">
        <f>IF(A417=0,0,+VLOOKUP($A417,'по изворима и контима'!$A$12:H$499,6,FALSE))</f>
        <v>0</v>
      </c>
      <c r="J417">
        <f>IF(A417=0,0,+VLOOKUP($A417,'по изворима и контима'!$A$12:H$499,7,FALSE))</f>
        <v>0</v>
      </c>
      <c r="K417">
        <f>IF(A417=0,0,+VLOOKUP($A417,'по изворима и контима'!$A$12:I$499,8,FALSE))</f>
        <v>0</v>
      </c>
      <c r="L417">
        <f>IF(B417=0,0,+VLOOKUP($A417,'по изворима и контима'!$A$12:J$499,9,FALSE))</f>
        <v>0</v>
      </c>
      <c r="M417">
        <f>IF($A417=0,0,+VLOOKUP($G417,spisak!$C$11:$F$30,3,FALSE))</f>
        <v>0</v>
      </c>
      <c r="N417">
        <f>IF($A417=0,0,+VLOOKUP($G417,spisak!$C$11:$F$30,4,FALSE))</f>
        <v>0</v>
      </c>
      <c r="O417" s="141">
        <f t="shared" ref="O417" si="459">+IF(A417=0,0,"do 2014")</f>
        <v>0</v>
      </c>
      <c r="P417" s="123">
        <f>IF(A417=0,0,+VLOOKUP($A417,'по изворима и контима'!$A$12:L$499,COLUMN('по изворима и контима'!J:J),FALSE))</f>
        <v>0</v>
      </c>
    </row>
    <row r="418" spans="1:16">
      <c r="A418">
        <f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22">
        <f>IF(A418=0,0,+spisak!#REF!)</f>
        <v>0</v>
      </c>
      <c r="F418" s="122">
        <f>+IF(A418=0,0,VLOOKUP(prenos!G418,spisak!C$11:O$498,12,FALSE))</f>
        <v>0</v>
      </c>
      <c r="G418">
        <f>IF(A418=0,0,+VLOOKUP($A418,'по изворима и контима'!$A$12:D$499,4,FALSE))</f>
        <v>0</v>
      </c>
      <c r="H418">
        <f>IF(A418=0,0,+VLOOKUP($A418,'по изворима и контима'!$A$12:G$499,5,FALSE))</f>
        <v>0</v>
      </c>
      <c r="I418">
        <f>IF(A418=0,0,+VLOOKUP($A418,'по изворима и контима'!$A$12:H$499,6,FALSE))</f>
        <v>0</v>
      </c>
      <c r="J418">
        <f>IF(A418=0,0,+VLOOKUP($A418,'по изворима и контима'!$A$12:H$499,7,FALSE))</f>
        <v>0</v>
      </c>
      <c r="K418">
        <f>IF(A418=0,0,+VLOOKUP($A418,'по изворима и контима'!$A$12:I$499,8,FALSE))</f>
        <v>0</v>
      </c>
      <c r="L418">
        <f>IF(B418=0,0,+VLOOKUP($A418,'по изворима и контима'!$A$12:J$499,9,FALSE))</f>
        <v>0</v>
      </c>
      <c r="M418">
        <f>IF($A418=0,0,+VLOOKUP($G418,spisak!$C$11:$F$30,3,FALSE))</f>
        <v>0</v>
      </c>
      <c r="N418">
        <f>IF($A418=0,0,+VLOOKUP($G418,spisak!$C$11:$F$30,4,FALSE))</f>
        <v>0</v>
      </c>
      <c r="O418" s="141">
        <f t="shared" ref="O418" si="460">+IF(A418=0,0,"2015-plan")</f>
        <v>0</v>
      </c>
      <c r="P418" s="123">
        <f>IF(A418=0,0,+VLOOKUP($A418,'по изворима и контима'!$A$12:R$499,COLUMN('по изворима и контима'!K:K),FALSE))</f>
        <v>0</v>
      </c>
    </row>
    <row r="419" spans="1:16">
      <c r="A419">
        <f t="shared" ref="A419:A423" si="461">+A418</f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22">
        <f>IF(A419=0,0,+spisak!#REF!)</f>
        <v>0</v>
      </c>
      <c r="F419" s="122">
        <f>+IF(A419=0,0,VLOOKUP(prenos!G419,spisak!C$11:O$498,12,FALSE))</f>
        <v>0</v>
      </c>
      <c r="G419">
        <f>IF(A419=0,0,+VLOOKUP($A419,'по изворима и контима'!$A$12:D$499,4,FALSE))</f>
        <v>0</v>
      </c>
      <c r="H419">
        <f>IF(A419=0,0,+VLOOKUP($A419,'по изворима и контима'!$A$12:G$499,5,FALSE))</f>
        <v>0</v>
      </c>
      <c r="I419">
        <f>IF(A419=0,0,+VLOOKUP($A419,'по изворима и контима'!$A$12:H$499,6,FALSE))</f>
        <v>0</v>
      </c>
      <c r="J419">
        <f>IF(A419=0,0,+VLOOKUP($A419,'по изворима и контима'!$A$12:H$499,7,FALSE))</f>
        <v>0</v>
      </c>
      <c r="K419">
        <f>IF(A419=0,0,+VLOOKUP($A419,'по изворима и контима'!$A$12:I$499,8,FALSE))</f>
        <v>0</v>
      </c>
      <c r="L419">
        <f>IF(B419=0,0,+VLOOKUP($A419,'по изворима и контима'!$A$12:J$499,9,FALSE))</f>
        <v>0</v>
      </c>
      <c r="M419">
        <f>IF($A419=0,0,+VLOOKUP($G419,spisak!$C$11:$F$30,3,FALSE))</f>
        <v>0</v>
      </c>
      <c r="N419">
        <f>IF($A419=0,0,+VLOOKUP($G419,spisak!$C$11:$F$30,4,FALSE))</f>
        <v>0</v>
      </c>
      <c r="O419" s="141">
        <f t="shared" ref="O419" si="462">+IF(A419=0,0,"2015-procena")</f>
        <v>0</v>
      </c>
      <c r="P419" s="123">
        <f>IF(A419=0,0,+VLOOKUP($A419,'по изворима и контима'!$A$12:R$499,COLUMN('по изворима и контима'!L:L),FALSE))</f>
        <v>0</v>
      </c>
    </row>
    <row r="420" spans="1:16">
      <c r="A420">
        <f t="shared" si="461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22">
        <f>IF(A420=0,0,+spisak!#REF!)</f>
        <v>0</v>
      </c>
      <c r="F420" s="122">
        <f>+IF(A420=0,0,VLOOKUP(prenos!G420,spisak!C$11:O$498,12,FALSE))</f>
        <v>0</v>
      </c>
      <c r="G420">
        <f>IF(A420=0,0,+VLOOKUP($A420,'по изворима и контима'!$A$12:D$499,4,FALSE))</f>
        <v>0</v>
      </c>
      <c r="H420">
        <f>IF(A420=0,0,+VLOOKUP($A420,'по изворима и контима'!$A$12:G$499,5,FALSE))</f>
        <v>0</v>
      </c>
      <c r="I420">
        <f>IF(A420=0,0,+VLOOKUP($A420,'по изворима и контима'!$A$12:H$499,6,FALSE))</f>
        <v>0</v>
      </c>
      <c r="J420">
        <f>IF(A420=0,0,+VLOOKUP($A420,'по изворима и контима'!$A$12:H$499,7,FALSE))</f>
        <v>0</v>
      </c>
      <c r="K420">
        <f>IF(A420=0,0,+VLOOKUP($A420,'по изворима и контима'!$A$12:I$499,8,FALSE))</f>
        <v>0</v>
      </c>
      <c r="L420">
        <f>IF(B420=0,0,+VLOOKUP($A420,'по изворима и контима'!$A$12:J$499,9,FALSE))</f>
        <v>0</v>
      </c>
      <c r="M420">
        <f>IF($A420=0,0,+VLOOKUP($G420,spisak!$C$11:$F$30,3,FALSE))</f>
        <v>0</v>
      </c>
      <c r="N420">
        <f>IF($A420=0,0,+VLOOKUP($G420,spisak!$C$11:$F$30,4,FALSE))</f>
        <v>0</v>
      </c>
      <c r="O420" s="141">
        <f t="shared" ref="O420" si="463">+IF(A420=0,0,"2016")</f>
        <v>0</v>
      </c>
      <c r="P420" s="123">
        <f>IF(A420=0,0,+VLOOKUP($A420,'по изворима и контима'!$A$12:R$499,COLUMN('по изворима и контима'!M:M),FALSE))</f>
        <v>0</v>
      </c>
    </row>
    <row r="421" spans="1:16">
      <c r="A421">
        <f t="shared" si="461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22">
        <f>IF(A421=0,0,+spisak!#REF!)</f>
        <v>0</v>
      </c>
      <c r="F421" s="122">
        <f>+IF(A421=0,0,VLOOKUP(prenos!G421,spisak!C$11:O$498,12,FALSE))</f>
        <v>0</v>
      </c>
      <c r="G421">
        <f>IF(A421=0,0,+VLOOKUP($A421,'по изворима и контима'!$A$12:D$499,4,FALSE))</f>
        <v>0</v>
      </c>
      <c r="H421">
        <f>IF(A421=0,0,+VLOOKUP($A421,'по изворима и контима'!$A$12:G$499,5,FALSE))</f>
        <v>0</v>
      </c>
      <c r="I421">
        <f>IF(A421=0,0,+VLOOKUP($A421,'по изворима и контима'!$A$12:H$499,6,FALSE))</f>
        <v>0</v>
      </c>
      <c r="J421">
        <f>IF(A421=0,0,+VLOOKUP($A421,'по изворима и контима'!$A$12:H$499,7,FALSE))</f>
        <v>0</v>
      </c>
      <c r="K421">
        <f>IF(A421=0,0,+VLOOKUP($A421,'по изворима и контима'!$A$12:I$499,8,FALSE))</f>
        <v>0</v>
      </c>
      <c r="L421">
        <f>IF(B421=0,0,+VLOOKUP($A421,'по изворима и контима'!$A$12:J$499,9,FALSE))</f>
        <v>0</v>
      </c>
      <c r="M421">
        <f>IF($A421=0,0,+VLOOKUP($G421,spisak!$C$11:$F$30,3,FALSE))</f>
        <v>0</v>
      </c>
      <c r="N421">
        <f>IF($A421=0,0,+VLOOKUP($G421,spisak!$C$11:$F$30,4,FALSE))</f>
        <v>0</v>
      </c>
      <c r="O421" s="141">
        <f t="shared" ref="O421" si="464">+IF(A421=0,0,"2017")</f>
        <v>0</v>
      </c>
      <c r="P421" s="123">
        <f>IF(C421=0,0,+VLOOKUP($A421,'по изворима и контима'!$A$12:R$499,COLUMN('по изворима и контима'!N:N),FALSE))</f>
        <v>0</v>
      </c>
    </row>
    <row r="422" spans="1:16">
      <c r="A422">
        <f t="shared" si="461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22">
        <f>IF(A422=0,0,+spisak!#REF!)</f>
        <v>0</v>
      </c>
      <c r="F422" s="122">
        <f>+IF(A422=0,0,VLOOKUP(prenos!G422,spisak!C$11:O$498,12,FALSE))</f>
        <v>0</v>
      </c>
      <c r="G422">
        <f>IF(A422=0,0,+VLOOKUP($A422,'по изворима и контима'!$A$12:D$499,4,FALSE))</f>
        <v>0</v>
      </c>
      <c r="H422">
        <f>IF(A422=0,0,+VLOOKUP($A422,'по изворима и контима'!$A$12:G$499,5,FALSE))</f>
        <v>0</v>
      </c>
      <c r="I422">
        <f>IF(A422=0,0,+VLOOKUP($A422,'по изворима и контима'!$A$12:H$499,6,FALSE))</f>
        <v>0</v>
      </c>
      <c r="J422">
        <f>IF(A422=0,0,+VLOOKUP($A422,'по изворима и контима'!$A$12:H$499,7,FALSE))</f>
        <v>0</v>
      </c>
      <c r="K422">
        <f>IF(A422=0,0,+VLOOKUP($A422,'по изворима и контима'!$A$12:I$499,8,FALSE))</f>
        <v>0</v>
      </c>
      <c r="L422">
        <f>IF(B422=0,0,+VLOOKUP($A422,'по изворима и контима'!$A$12:J$499,9,FALSE))</f>
        <v>0</v>
      </c>
      <c r="M422">
        <f>IF($A422=0,0,+VLOOKUP($G422,spisak!$C$11:$F$30,3,FALSE))</f>
        <v>0</v>
      </c>
      <c r="N422">
        <f>IF($A422=0,0,+VLOOKUP($G422,spisak!$C$11:$F$30,4,FALSE))</f>
        <v>0</v>
      </c>
      <c r="O422" s="141">
        <f t="shared" ref="O422" si="465">+IF(A422=0,0,"2018")</f>
        <v>0</v>
      </c>
      <c r="P422" s="123">
        <f>IF(C422=0,0,+VLOOKUP($A422,'по изворима и контима'!$A$12:R$499,COLUMN('по изворима и контима'!O:O),FALSE))</f>
        <v>0</v>
      </c>
    </row>
    <row r="423" spans="1:16">
      <c r="A423">
        <f t="shared" si="461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22">
        <f>IF(A423=0,0,+spisak!#REF!)</f>
        <v>0</v>
      </c>
      <c r="F423" s="122">
        <f>+IF(A423=0,0,VLOOKUP(prenos!G423,spisak!C$11:O$498,12,FALSE))</f>
        <v>0</v>
      </c>
      <c r="G423">
        <f>IF(A423=0,0,+VLOOKUP($A423,'по изворима и контима'!$A$12:D$499,4,FALSE))</f>
        <v>0</v>
      </c>
      <c r="H423">
        <f>IF(A423=0,0,+VLOOKUP($A423,'по изворима и контима'!$A$12:G$499,5,FALSE))</f>
        <v>0</v>
      </c>
      <c r="I423">
        <f>IF(A423=0,0,+VLOOKUP($A423,'по изворима и контима'!$A$12:H$499,6,FALSE))</f>
        <v>0</v>
      </c>
      <c r="J423">
        <f>IF(A423=0,0,+VLOOKUP($A423,'по изворима и контима'!$A$12:H$499,7,FALSE))</f>
        <v>0</v>
      </c>
      <c r="K423">
        <f>IF(A423=0,0,+VLOOKUP($A423,'по изворима и контима'!$A$12:I$499,8,FALSE))</f>
        <v>0</v>
      </c>
      <c r="L423">
        <f>IF(B423=0,0,+VLOOKUP($A423,'по изворима и контима'!$A$12:J$499,9,FALSE))</f>
        <v>0</v>
      </c>
      <c r="M423">
        <f>IF($A423=0,0,+VLOOKUP($G423,spisak!$C$11:$F$30,3,FALSE))</f>
        <v>0</v>
      </c>
      <c r="N423">
        <f>IF($A423=0,0,+VLOOKUP($G423,spisak!$C$11:$F$30,4,FALSE))</f>
        <v>0</v>
      </c>
      <c r="O423" s="141">
        <f t="shared" ref="O423" si="466">+IF(A423=0,0,"nakon 2018")</f>
        <v>0</v>
      </c>
      <c r="P423" s="123">
        <f>IF(C423=0,0,+VLOOKUP($A423,'по изворима и контима'!$A$12:R$499,COLUMN('по изворима и контима'!P:P),FALSE))</f>
        <v>0</v>
      </c>
    </row>
    <row r="424" spans="1:16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22">
        <f>IF(A424=0,0,+spisak!#REF!)</f>
        <v>0</v>
      </c>
      <c r="F424" s="122">
        <f>+IF(A424=0,0,VLOOKUP(prenos!G424,spisak!C$11:O$498,12,FALSE))</f>
        <v>0</v>
      </c>
      <c r="G424">
        <f>IF(A424=0,0,+VLOOKUP($A424,'по изворима и контима'!$A$12:D$499,4,FALSE))</f>
        <v>0</v>
      </c>
      <c r="H424">
        <f>IF(A424=0,0,+VLOOKUP($A424,'по изворима и контима'!$A$12:G$499,5,FALSE))</f>
        <v>0</v>
      </c>
      <c r="I424">
        <f>IF(A424=0,0,+VLOOKUP($A424,'по изворима и контима'!$A$12:H$499,6,FALSE))</f>
        <v>0</v>
      </c>
      <c r="J424">
        <f>IF(A424=0,0,+VLOOKUP($A424,'по изворима и контима'!$A$12:H$499,7,FALSE))</f>
        <v>0</v>
      </c>
      <c r="K424">
        <f>IF(A424=0,0,+VLOOKUP($A424,'по изворима и контима'!$A$12:I$499,8,FALSE))</f>
        <v>0</v>
      </c>
      <c r="L424">
        <f>IF(B424=0,0,+VLOOKUP($A424,'по изворима и контима'!$A$12:J$499,9,FALSE))</f>
        <v>0</v>
      </c>
      <c r="M424">
        <f>IF($A424=0,0,+VLOOKUP($G424,spisak!$C$11:$F$30,3,FALSE))</f>
        <v>0</v>
      </c>
      <c r="N424">
        <f>IF($A424=0,0,+VLOOKUP($G424,spisak!$C$11:$F$30,4,FALSE))</f>
        <v>0</v>
      </c>
      <c r="O424" s="141">
        <f t="shared" ref="O424" si="467">+IF(A424=0,0,"do 2014")</f>
        <v>0</v>
      </c>
      <c r="P424" s="123">
        <f>IF(A424=0,0,+VLOOKUP($A424,'по изворима и контима'!$A$12:L$499,COLUMN('по изворима и контима'!J:J),FALSE))</f>
        <v>0</v>
      </c>
    </row>
    <row r="425" spans="1:16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22">
        <f>IF(A425=0,0,+spisak!#REF!)</f>
        <v>0</v>
      </c>
      <c r="F425" s="122">
        <f>+IF(A425=0,0,VLOOKUP(prenos!G425,spisak!C$11:O$498,12,FALSE))</f>
        <v>0</v>
      </c>
      <c r="G425">
        <f>IF(A425=0,0,+VLOOKUP($A425,'по изворима и контима'!$A$12:D$499,4,FALSE))</f>
        <v>0</v>
      </c>
      <c r="H425">
        <f>IF(A425=0,0,+VLOOKUP($A425,'по изворима и контима'!$A$12:G$499,5,FALSE))</f>
        <v>0</v>
      </c>
      <c r="I425">
        <f>IF(A425=0,0,+VLOOKUP($A425,'по изворима и контима'!$A$12:H$499,6,FALSE))</f>
        <v>0</v>
      </c>
      <c r="J425">
        <f>IF(A425=0,0,+VLOOKUP($A425,'по изворима и контима'!$A$12:H$499,7,FALSE))</f>
        <v>0</v>
      </c>
      <c r="K425">
        <f>IF(A425=0,0,+VLOOKUP($A425,'по изворима и контима'!$A$12:I$499,8,FALSE))</f>
        <v>0</v>
      </c>
      <c r="L425">
        <f>IF(B425=0,0,+VLOOKUP($A425,'по изворима и контима'!$A$12:J$499,9,FALSE))</f>
        <v>0</v>
      </c>
      <c r="M425">
        <f>IF($A425=0,0,+VLOOKUP($G425,spisak!$C$11:$F$30,3,FALSE))</f>
        <v>0</v>
      </c>
      <c r="N425">
        <f>IF($A425=0,0,+VLOOKUP($G425,spisak!$C$11:$F$30,4,FALSE))</f>
        <v>0</v>
      </c>
      <c r="O425" s="141">
        <f t="shared" ref="O425" si="469">+IF(A425=0,0,"2015-plan")</f>
        <v>0</v>
      </c>
      <c r="P425" s="123">
        <f>IF(A425=0,0,+VLOOKUP($A425,'по изворима и контима'!$A$12:R$499,COLUMN('по изворима и контима'!K:K),FALSE))</f>
        <v>0</v>
      </c>
    </row>
    <row r="426" spans="1:16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22">
        <f>IF(A426=0,0,+spisak!#REF!)</f>
        <v>0</v>
      </c>
      <c r="F426" s="122">
        <f>+IF(A426=0,0,VLOOKUP(prenos!G426,spisak!C$11:O$498,12,FALSE))</f>
        <v>0</v>
      </c>
      <c r="G426">
        <f>IF(A426=0,0,+VLOOKUP($A426,'по изворима и контима'!$A$12:D$499,4,FALSE))</f>
        <v>0</v>
      </c>
      <c r="H426">
        <f>IF(A426=0,0,+VLOOKUP($A426,'по изворима и контима'!$A$12:G$499,5,FALSE))</f>
        <v>0</v>
      </c>
      <c r="I426">
        <f>IF(A426=0,0,+VLOOKUP($A426,'по изворима и контима'!$A$12:H$499,6,FALSE))</f>
        <v>0</v>
      </c>
      <c r="J426">
        <f>IF(A426=0,0,+VLOOKUP($A426,'по изворима и контима'!$A$12:H$499,7,FALSE))</f>
        <v>0</v>
      </c>
      <c r="K426">
        <f>IF(A426=0,0,+VLOOKUP($A426,'по изворима и контима'!$A$12:I$499,8,FALSE))</f>
        <v>0</v>
      </c>
      <c r="L426">
        <f>IF(B426=0,0,+VLOOKUP($A426,'по изворима и контима'!$A$12:J$499,9,FALSE))</f>
        <v>0</v>
      </c>
      <c r="M426">
        <f>IF($A426=0,0,+VLOOKUP($G426,spisak!$C$11:$F$30,3,FALSE))</f>
        <v>0</v>
      </c>
      <c r="N426">
        <f>IF($A426=0,0,+VLOOKUP($G426,spisak!$C$11:$F$30,4,FALSE))</f>
        <v>0</v>
      </c>
      <c r="O426" s="141">
        <f t="shared" ref="O426" si="470">+IF(A426=0,0,"2015-procena")</f>
        <v>0</v>
      </c>
      <c r="P426" s="123">
        <f>IF(A426=0,0,+VLOOKUP($A426,'по изворима и контима'!$A$12:R$499,COLUMN('по изворима и контима'!L:L),FALSE))</f>
        <v>0</v>
      </c>
    </row>
    <row r="427" spans="1:16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22">
        <f>IF(A427=0,0,+spisak!#REF!)</f>
        <v>0</v>
      </c>
      <c r="F427" s="122">
        <f>+IF(A427=0,0,VLOOKUP(prenos!G427,spisak!C$11:O$498,12,FALSE))</f>
        <v>0</v>
      </c>
      <c r="G427">
        <f>IF(A427=0,0,+VLOOKUP($A427,'по изворима и контима'!$A$12:D$499,4,FALSE))</f>
        <v>0</v>
      </c>
      <c r="H427">
        <f>IF(A427=0,0,+VLOOKUP($A427,'по изворима и контима'!$A$12:G$499,5,FALSE))</f>
        <v>0</v>
      </c>
      <c r="I427">
        <f>IF(A427=0,0,+VLOOKUP($A427,'по изворима и контима'!$A$12:H$499,6,FALSE))</f>
        <v>0</v>
      </c>
      <c r="J427">
        <f>IF(A427=0,0,+VLOOKUP($A427,'по изворима и контима'!$A$12:H$499,7,FALSE))</f>
        <v>0</v>
      </c>
      <c r="K427">
        <f>IF(A427=0,0,+VLOOKUP($A427,'по изворима и контима'!$A$12:I$499,8,FALSE))</f>
        <v>0</v>
      </c>
      <c r="L427">
        <f>IF(B427=0,0,+VLOOKUP($A427,'по изворима и контима'!$A$12:J$499,9,FALSE))</f>
        <v>0</v>
      </c>
      <c r="M427">
        <f>IF($A427=0,0,+VLOOKUP($G427,spisak!$C$11:$F$30,3,FALSE))</f>
        <v>0</v>
      </c>
      <c r="N427">
        <f>IF($A427=0,0,+VLOOKUP($G427,spisak!$C$11:$F$30,4,FALSE))</f>
        <v>0</v>
      </c>
      <c r="O427" s="141">
        <f t="shared" ref="O427" si="471">+IF(A427=0,0,"2016")</f>
        <v>0</v>
      </c>
      <c r="P427" s="123">
        <f>IF(A427=0,0,+VLOOKUP($A427,'по изворима и контима'!$A$12:R$499,COLUMN('по изворима и контима'!M:M),FALSE))</f>
        <v>0</v>
      </c>
    </row>
    <row r="428" spans="1:16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22">
        <f>IF(A428=0,0,+spisak!#REF!)</f>
        <v>0</v>
      </c>
      <c r="F428" s="122">
        <f>+IF(A428=0,0,VLOOKUP(prenos!G428,spisak!C$11:O$498,12,FALSE))</f>
        <v>0</v>
      </c>
      <c r="G428">
        <f>IF(A428=0,0,+VLOOKUP($A428,'по изворима и контима'!$A$12:D$499,4,FALSE))</f>
        <v>0</v>
      </c>
      <c r="H428">
        <f>IF(A428=0,0,+VLOOKUP($A428,'по изворима и контима'!$A$12:G$499,5,FALSE))</f>
        <v>0</v>
      </c>
      <c r="I428">
        <f>IF(A428=0,0,+VLOOKUP($A428,'по изворима и контима'!$A$12:H$499,6,FALSE))</f>
        <v>0</v>
      </c>
      <c r="J428">
        <f>IF(A428=0,0,+VLOOKUP($A428,'по изворима и контима'!$A$12:H$499,7,FALSE))</f>
        <v>0</v>
      </c>
      <c r="K428">
        <f>IF(A428=0,0,+VLOOKUP($A428,'по изворима и контима'!$A$12:I$499,8,FALSE))</f>
        <v>0</v>
      </c>
      <c r="L428">
        <f>IF(B428=0,0,+VLOOKUP($A428,'по изворима и контима'!$A$12:J$499,9,FALSE))</f>
        <v>0</v>
      </c>
      <c r="M428">
        <f>IF($A428=0,0,+VLOOKUP($G428,spisak!$C$11:$F$30,3,FALSE))</f>
        <v>0</v>
      </c>
      <c r="N428">
        <f>IF($A428=0,0,+VLOOKUP($G428,spisak!$C$11:$F$30,4,FALSE))</f>
        <v>0</v>
      </c>
      <c r="O428" s="141">
        <f t="shared" ref="O428" si="472">+IF(A428=0,0,"2017")</f>
        <v>0</v>
      </c>
      <c r="P428" s="123">
        <f>IF(C428=0,0,+VLOOKUP($A428,'по изворима и контима'!$A$12:R$499,COLUMN('по изворима и контима'!N:N),FALSE))</f>
        <v>0</v>
      </c>
    </row>
    <row r="429" spans="1:16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22">
        <f>IF(A429=0,0,+spisak!#REF!)</f>
        <v>0</v>
      </c>
      <c r="F429" s="122">
        <f>+IF(A429=0,0,VLOOKUP(prenos!G429,spisak!C$11:O$498,12,FALSE))</f>
        <v>0</v>
      </c>
      <c r="G429">
        <f>IF(A429=0,0,+VLOOKUP($A429,'по изворима и контима'!$A$12:D$499,4,FALSE))</f>
        <v>0</v>
      </c>
      <c r="H429">
        <f>IF(A429=0,0,+VLOOKUP($A429,'по изворима и контима'!$A$12:G$499,5,FALSE))</f>
        <v>0</v>
      </c>
      <c r="I429">
        <f>IF(A429=0,0,+VLOOKUP($A429,'по изворима и контима'!$A$12:H$499,6,FALSE))</f>
        <v>0</v>
      </c>
      <c r="J429">
        <f>IF(A429=0,0,+VLOOKUP($A429,'по изворима и контима'!$A$12:H$499,7,FALSE))</f>
        <v>0</v>
      </c>
      <c r="K429">
        <f>IF(A429=0,0,+VLOOKUP($A429,'по изворима и контима'!$A$12:I$499,8,FALSE))</f>
        <v>0</v>
      </c>
      <c r="L429">
        <f>IF(B429=0,0,+VLOOKUP($A429,'по изворима и контима'!$A$12:J$499,9,FALSE))</f>
        <v>0</v>
      </c>
      <c r="M429">
        <f>IF($A429=0,0,+VLOOKUP($G429,spisak!$C$11:$F$30,3,FALSE))</f>
        <v>0</v>
      </c>
      <c r="N429">
        <f>IF($A429=0,0,+VLOOKUP($G429,spisak!$C$11:$F$30,4,FALSE))</f>
        <v>0</v>
      </c>
      <c r="O429" s="141">
        <f t="shared" ref="O429" si="473">+IF(A429=0,0,"2018")</f>
        <v>0</v>
      </c>
      <c r="P429" s="123">
        <f>IF(C429=0,0,+VLOOKUP($A429,'по изворима и контима'!$A$12:R$499,COLUMN('по изворима и контима'!O:O),FALSE))</f>
        <v>0</v>
      </c>
    </row>
    <row r="430" spans="1:16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22">
        <f>IF(A430=0,0,+spisak!#REF!)</f>
        <v>0</v>
      </c>
      <c r="F430" s="122">
        <f>+IF(A430=0,0,VLOOKUP(prenos!G430,spisak!C$11:O$498,12,FALSE))</f>
        <v>0</v>
      </c>
      <c r="G430">
        <f>IF(A430=0,0,+VLOOKUP($A430,'по изворима и контима'!$A$12:D$499,4,FALSE))</f>
        <v>0</v>
      </c>
      <c r="H430">
        <f>IF(A430=0,0,+VLOOKUP($A430,'по изворима и контима'!$A$12:G$499,5,FALSE))</f>
        <v>0</v>
      </c>
      <c r="I430">
        <f>IF(A430=0,0,+VLOOKUP($A430,'по изворима и контима'!$A$12:H$499,6,FALSE))</f>
        <v>0</v>
      </c>
      <c r="J430">
        <f>IF(A430=0,0,+VLOOKUP($A430,'по изворима и контима'!$A$12:H$499,7,FALSE))</f>
        <v>0</v>
      </c>
      <c r="K430">
        <f>IF(A430=0,0,+VLOOKUP($A430,'по изворима и контима'!$A$12:I$499,8,FALSE))</f>
        <v>0</v>
      </c>
      <c r="L430">
        <f>IF(B430=0,0,+VLOOKUP($A430,'по изворима и контима'!$A$12:J$499,9,FALSE))</f>
        <v>0</v>
      </c>
      <c r="M430">
        <f>IF($A430=0,0,+VLOOKUP($G430,spisak!$C$11:$F$30,3,FALSE))</f>
        <v>0</v>
      </c>
      <c r="N430">
        <f>IF($A430=0,0,+VLOOKUP($G430,spisak!$C$11:$F$30,4,FALSE))</f>
        <v>0</v>
      </c>
      <c r="O430" s="141">
        <f t="shared" ref="O430" si="474">+IF(A430=0,0,"nakon 2018")</f>
        <v>0</v>
      </c>
      <c r="P430" s="123">
        <f>IF(C430=0,0,+VLOOKUP($A430,'по изворима и контима'!$A$12:R$499,COLUMN('по изворима и контима'!P:P),FALSE))</f>
        <v>0</v>
      </c>
    </row>
    <row r="431" spans="1:16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22">
        <f>IF(A431=0,0,+spisak!#REF!)</f>
        <v>0</v>
      </c>
      <c r="F431" s="122">
        <f>+IF(A431=0,0,VLOOKUP(prenos!G431,spisak!C$11:O$498,12,FALSE))</f>
        <v>0</v>
      </c>
      <c r="G431">
        <f>IF(A431=0,0,+VLOOKUP($A431,'по изворима и контима'!$A$12:D$499,4,FALSE))</f>
        <v>0</v>
      </c>
      <c r="H431">
        <f>IF(A431=0,0,+VLOOKUP($A431,'по изворима и контима'!$A$12:G$499,5,FALSE))</f>
        <v>0</v>
      </c>
      <c r="I431">
        <f>IF(A431=0,0,+VLOOKUP($A431,'по изворима и контима'!$A$12:H$499,6,FALSE))</f>
        <v>0</v>
      </c>
      <c r="J431">
        <f>IF(A431=0,0,+VLOOKUP($A431,'по изворима и контима'!$A$12:H$499,7,FALSE))</f>
        <v>0</v>
      </c>
      <c r="K431">
        <f>IF(A431=0,0,+VLOOKUP($A431,'по изворима и контима'!$A$12:I$499,8,FALSE))</f>
        <v>0</v>
      </c>
      <c r="L431">
        <f>IF(B431=0,0,+VLOOKUP($A431,'по изворима и контима'!$A$12:J$499,9,FALSE))</f>
        <v>0</v>
      </c>
      <c r="M431">
        <f>IF($A431=0,0,+VLOOKUP($G431,spisak!$C$11:$F$30,3,FALSE))</f>
        <v>0</v>
      </c>
      <c r="N431">
        <f>IF($A431=0,0,+VLOOKUP($G431,spisak!$C$11:$F$30,4,FALSE))</f>
        <v>0</v>
      </c>
      <c r="O431" s="141">
        <f t="shared" ref="O431" si="475">+IF(A431=0,0,"do 2014")</f>
        <v>0</v>
      </c>
      <c r="P431" s="123">
        <f>IF(A431=0,0,+VLOOKUP($A431,'по изворима и контима'!$A$12:L$499,COLUMN('по изворима и контима'!J:J),FALSE))</f>
        <v>0</v>
      </c>
    </row>
    <row r="432" spans="1:16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22">
        <f>IF(A432=0,0,+spisak!#REF!)</f>
        <v>0</v>
      </c>
      <c r="F432" s="122">
        <f>+IF(A432=0,0,VLOOKUP(prenos!G432,spisak!C$11:O$498,12,FALSE))</f>
        <v>0</v>
      </c>
      <c r="G432">
        <f>IF(A432=0,0,+VLOOKUP($A432,'по изворима и контима'!$A$12:D$499,4,FALSE))</f>
        <v>0</v>
      </c>
      <c r="H432">
        <f>IF(A432=0,0,+VLOOKUP($A432,'по изворима и контима'!$A$12:G$499,5,FALSE))</f>
        <v>0</v>
      </c>
      <c r="I432">
        <f>IF(A432=0,0,+VLOOKUP($A432,'по изворима и контима'!$A$12:H$499,6,FALSE))</f>
        <v>0</v>
      </c>
      <c r="J432">
        <f>IF(A432=0,0,+VLOOKUP($A432,'по изворима и контима'!$A$12:H$499,7,FALSE))</f>
        <v>0</v>
      </c>
      <c r="K432">
        <f>IF(A432=0,0,+VLOOKUP($A432,'по изворима и контима'!$A$12:I$499,8,FALSE))</f>
        <v>0</v>
      </c>
      <c r="L432">
        <f>IF(B432=0,0,+VLOOKUP($A432,'по изворима и контима'!$A$12:J$499,9,FALSE))</f>
        <v>0</v>
      </c>
      <c r="M432">
        <f>IF($A432=0,0,+VLOOKUP($G432,spisak!$C$11:$F$30,3,FALSE))</f>
        <v>0</v>
      </c>
      <c r="N432">
        <f>IF($A432=0,0,+VLOOKUP($G432,spisak!$C$11:$F$30,4,FALSE))</f>
        <v>0</v>
      </c>
      <c r="O432" s="141">
        <f t="shared" ref="O432" si="476">+IF(A432=0,0,"2015-plan")</f>
        <v>0</v>
      </c>
      <c r="P432" s="123">
        <f>IF(A432=0,0,+VLOOKUP($A432,'по изворима и контима'!$A$12:R$499,COLUMN('по изворима и контима'!K:K),FALSE))</f>
        <v>0</v>
      </c>
    </row>
    <row r="433" spans="1:16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22">
        <f>IF(A433=0,0,+spisak!#REF!)</f>
        <v>0</v>
      </c>
      <c r="F433" s="122">
        <f>+IF(A433=0,0,VLOOKUP(prenos!G433,spisak!C$11:O$498,12,FALSE))</f>
        <v>0</v>
      </c>
      <c r="G433">
        <f>IF(A433=0,0,+VLOOKUP($A433,'по изворима и контима'!$A$12:D$499,4,FALSE))</f>
        <v>0</v>
      </c>
      <c r="H433">
        <f>IF(A433=0,0,+VLOOKUP($A433,'по изворима и контима'!$A$12:G$499,5,FALSE))</f>
        <v>0</v>
      </c>
      <c r="I433">
        <f>IF(A433=0,0,+VLOOKUP($A433,'по изворима и контима'!$A$12:H$499,6,FALSE))</f>
        <v>0</v>
      </c>
      <c r="J433">
        <f>IF(A433=0,0,+VLOOKUP($A433,'по изворима и контима'!$A$12:H$499,7,FALSE))</f>
        <v>0</v>
      </c>
      <c r="K433">
        <f>IF(A433=0,0,+VLOOKUP($A433,'по изворима и контима'!$A$12:I$499,8,FALSE))</f>
        <v>0</v>
      </c>
      <c r="L433">
        <f>IF(B433=0,0,+VLOOKUP($A433,'по изворима и контима'!$A$12:J$499,9,FALSE))</f>
        <v>0</v>
      </c>
      <c r="M433">
        <f>IF($A433=0,0,+VLOOKUP($G433,spisak!$C$11:$F$30,3,FALSE))</f>
        <v>0</v>
      </c>
      <c r="N433">
        <f>IF($A433=0,0,+VLOOKUP($G433,spisak!$C$11:$F$30,4,FALSE))</f>
        <v>0</v>
      </c>
      <c r="O433" s="141">
        <f t="shared" ref="O433" si="478">+IF(A433=0,0,"2015-procena")</f>
        <v>0</v>
      </c>
      <c r="P433" s="123">
        <f>IF(A433=0,0,+VLOOKUP($A433,'по изворима и контима'!$A$12:R$499,COLUMN('по изворима и контима'!L:L),FALSE))</f>
        <v>0</v>
      </c>
    </row>
    <row r="434" spans="1:16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22">
        <f>IF(A434=0,0,+spisak!#REF!)</f>
        <v>0</v>
      </c>
      <c r="F434" s="122">
        <f>+IF(A434=0,0,VLOOKUP(prenos!G434,spisak!C$11:O$498,12,FALSE))</f>
        <v>0</v>
      </c>
      <c r="G434">
        <f>IF(A434=0,0,+VLOOKUP($A434,'по изворима и контима'!$A$12:D$499,4,FALSE))</f>
        <v>0</v>
      </c>
      <c r="H434">
        <f>IF(A434=0,0,+VLOOKUP($A434,'по изворима и контима'!$A$12:G$499,5,FALSE))</f>
        <v>0</v>
      </c>
      <c r="I434">
        <f>IF(A434=0,0,+VLOOKUP($A434,'по изворима и контима'!$A$12:H$499,6,FALSE))</f>
        <v>0</v>
      </c>
      <c r="J434">
        <f>IF(A434=0,0,+VLOOKUP($A434,'по изворима и контима'!$A$12:H$499,7,FALSE))</f>
        <v>0</v>
      </c>
      <c r="K434">
        <f>IF(A434=0,0,+VLOOKUP($A434,'по изворима и контима'!$A$12:I$499,8,FALSE))</f>
        <v>0</v>
      </c>
      <c r="L434">
        <f>IF(B434=0,0,+VLOOKUP($A434,'по изворима и контима'!$A$12:J$499,9,FALSE))</f>
        <v>0</v>
      </c>
      <c r="M434">
        <f>IF($A434=0,0,+VLOOKUP($G434,spisak!$C$11:$F$30,3,FALSE))</f>
        <v>0</v>
      </c>
      <c r="N434">
        <f>IF($A434=0,0,+VLOOKUP($G434,spisak!$C$11:$F$30,4,FALSE))</f>
        <v>0</v>
      </c>
      <c r="O434" s="141">
        <f t="shared" ref="O434" si="479">+IF(A434=0,0,"2016")</f>
        <v>0</v>
      </c>
      <c r="P434" s="123">
        <f>IF(A434=0,0,+VLOOKUP($A434,'по изворима и контима'!$A$12:R$499,COLUMN('по изворима и контима'!M:M),FALSE))</f>
        <v>0</v>
      </c>
    </row>
    <row r="435" spans="1:16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22">
        <f>IF(A435=0,0,+spisak!#REF!)</f>
        <v>0</v>
      </c>
      <c r="F435" s="122">
        <f>+IF(A435=0,0,VLOOKUP(prenos!G435,spisak!C$11:O$498,12,FALSE))</f>
        <v>0</v>
      </c>
      <c r="G435">
        <f>IF(A435=0,0,+VLOOKUP($A435,'по изворима и контима'!$A$12:D$499,4,FALSE))</f>
        <v>0</v>
      </c>
      <c r="H435">
        <f>IF(A435=0,0,+VLOOKUP($A435,'по изворима и контима'!$A$12:G$499,5,FALSE))</f>
        <v>0</v>
      </c>
      <c r="I435">
        <f>IF(A435=0,0,+VLOOKUP($A435,'по изворима и контима'!$A$12:H$499,6,FALSE))</f>
        <v>0</v>
      </c>
      <c r="J435">
        <f>IF(A435=0,0,+VLOOKUP($A435,'по изворима и контима'!$A$12:H$499,7,FALSE))</f>
        <v>0</v>
      </c>
      <c r="K435">
        <f>IF(A435=0,0,+VLOOKUP($A435,'по изворима и контима'!$A$12:I$499,8,FALSE))</f>
        <v>0</v>
      </c>
      <c r="L435">
        <f>IF(B435=0,0,+VLOOKUP($A435,'по изворима и контима'!$A$12:J$499,9,FALSE))</f>
        <v>0</v>
      </c>
      <c r="M435">
        <f>IF($A435=0,0,+VLOOKUP($G435,spisak!$C$11:$F$30,3,FALSE))</f>
        <v>0</v>
      </c>
      <c r="N435">
        <f>IF($A435=0,0,+VLOOKUP($G435,spisak!$C$11:$F$30,4,FALSE))</f>
        <v>0</v>
      </c>
      <c r="O435" s="141">
        <f t="shared" ref="O435" si="480">+IF(A435=0,0,"2017")</f>
        <v>0</v>
      </c>
      <c r="P435" s="123">
        <f>IF(C435=0,0,+VLOOKUP($A435,'по изворима и контима'!$A$12:R$499,COLUMN('по изворима и контима'!N:N),FALSE))</f>
        <v>0</v>
      </c>
    </row>
    <row r="436" spans="1:16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22">
        <f>IF(A436=0,0,+spisak!#REF!)</f>
        <v>0</v>
      </c>
      <c r="F436" s="122">
        <f>+IF(A436=0,0,VLOOKUP(prenos!G436,spisak!C$11:O$498,12,FALSE))</f>
        <v>0</v>
      </c>
      <c r="G436">
        <f>IF(A436=0,0,+VLOOKUP($A436,'по изворима и контима'!$A$12:D$499,4,FALSE))</f>
        <v>0</v>
      </c>
      <c r="H436">
        <f>IF(A436=0,0,+VLOOKUP($A436,'по изворима и контима'!$A$12:G$499,5,FALSE))</f>
        <v>0</v>
      </c>
      <c r="I436">
        <f>IF(A436=0,0,+VLOOKUP($A436,'по изворима и контима'!$A$12:H$499,6,FALSE))</f>
        <v>0</v>
      </c>
      <c r="J436">
        <f>IF(A436=0,0,+VLOOKUP($A436,'по изворима и контима'!$A$12:H$499,7,FALSE))</f>
        <v>0</v>
      </c>
      <c r="K436">
        <f>IF(A436=0,0,+VLOOKUP($A436,'по изворима и контима'!$A$12:I$499,8,FALSE))</f>
        <v>0</v>
      </c>
      <c r="L436">
        <f>IF(B436=0,0,+VLOOKUP($A436,'по изворима и контима'!$A$12:J$499,9,FALSE))</f>
        <v>0</v>
      </c>
      <c r="M436">
        <f>IF($A436=0,0,+VLOOKUP($G436,spisak!$C$11:$F$30,3,FALSE))</f>
        <v>0</v>
      </c>
      <c r="N436">
        <f>IF($A436=0,0,+VLOOKUP($G436,spisak!$C$11:$F$30,4,FALSE))</f>
        <v>0</v>
      </c>
      <c r="O436" s="141">
        <f t="shared" ref="O436" si="481">+IF(A436=0,0,"2018")</f>
        <v>0</v>
      </c>
      <c r="P436" s="123">
        <f>IF(C436=0,0,+VLOOKUP($A436,'по изворима и контима'!$A$12:R$499,COLUMN('по изворима и контима'!O:O),FALSE))</f>
        <v>0</v>
      </c>
    </row>
    <row r="437" spans="1:16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22">
        <f>IF(A437=0,0,+spisak!#REF!)</f>
        <v>0</v>
      </c>
      <c r="F437" s="122">
        <f>+IF(A437=0,0,VLOOKUP(prenos!G437,spisak!C$11:O$498,12,FALSE))</f>
        <v>0</v>
      </c>
      <c r="G437">
        <f>IF(A437=0,0,+VLOOKUP($A437,'по изворима и контима'!$A$12:D$499,4,FALSE))</f>
        <v>0</v>
      </c>
      <c r="H437">
        <f>IF(A437=0,0,+VLOOKUP($A437,'по изворима и контима'!$A$12:G$499,5,FALSE))</f>
        <v>0</v>
      </c>
      <c r="I437">
        <f>IF(A437=0,0,+VLOOKUP($A437,'по изворима и контима'!$A$12:H$499,6,FALSE))</f>
        <v>0</v>
      </c>
      <c r="J437">
        <f>IF(A437=0,0,+VLOOKUP($A437,'по изворима и контима'!$A$12:H$499,7,FALSE))</f>
        <v>0</v>
      </c>
      <c r="K437">
        <f>IF(A437=0,0,+VLOOKUP($A437,'по изворима и контима'!$A$12:I$499,8,FALSE))</f>
        <v>0</v>
      </c>
      <c r="L437">
        <f>IF(B437=0,0,+VLOOKUP($A437,'по изворима и контима'!$A$12:J$499,9,FALSE))</f>
        <v>0</v>
      </c>
      <c r="M437">
        <f>IF($A437=0,0,+VLOOKUP($G437,spisak!$C$11:$F$30,3,FALSE))</f>
        <v>0</v>
      </c>
      <c r="N437">
        <f>IF($A437=0,0,+VLOOKUP($G437,spisak!$C$11:$F$30,4,FALSE))</f>
        <v>0</v>
      </c>
      <c r="O437" s="141">
        <f t="shared" ref="O437" si="482">+IF(A437=0,0,"nakon 2018")</f>
        <v>0</v>
      </c>
      <c r="P437" s="123">
        <f>IF(C437=0,0,+VLOOKUP($A437,'по изворима и контима'!$A$12:R$499,COLUMN('по изворима и контима'!P:P),FALSE))</f>
        <v>0</v>
      </c>
    </row>
    <row r="438" spans="1:16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22">
        <f>IF(A438=0,0,+spisak!#REF!)</f>
        <v>0</v>
      </c>
      <c r="F438" s="122">
        <f>+IF(A438=0,0,VLOOKUP(prenos!G438,spisak!C$11:O$498,12,FALSE))</f>
        <v>0</v>
      </c>
      <c r="G438">
        <f>IF(A438=0,0,+VLOOKUP($A438,'по изворима и контима'!$A$12:D$499,4,FALSE))</f>
        <v>0</v>
      </c>
      <c r="H438">
        <f>IF(A438=0,0,+VLOOKUP($A438,'по изворима и контима'!$A$12:G$499,5,FALSE))</f>
        <v>0</v>
      </c>
      <c r="I438">
        <f>IF(A438=0,0,+VLOOKUP($A438,'по изворима и контима'!$A$12:H$499,6,FALSE))</f>
        <v>0</v>
      </c>
      <c r="J438">
        <f>IF(A438=0,0,+VLOOKUP($A438,'по изворима и контима'!$A$12:H$499,7,FALSE))</f>
        <v>0</v>
      </c>
      <c r="K438">
        <f>IF(A438=0,0,+VLOOKUP($A438,'по изворима и контима'!$A$12:I$499,8,FALSE))</f>
        <v>0</v>
      </c>
      <c r="L438">
        <f>IF(B438=0,0,+VLOOKUP($A438,'по изворима и контима'!$A$12:J$499,9,FALSE))</f>
        <v>0</v>
      </c>
      <c r="M438">
        <f>IF($A438=0,0,+VLOOKUP($G438,spisak!$C$11:$F$30,3,FALSE))</f>
        <v>0</v>
      </c>
      <c r="N438">
        <f>IF($A438=0,0,+VLOOKUP($G438,spisak!$C$11:$F$30,4,FALSE))</f>
        <v>0</v>
      </c>
      <c r="O438" s="141">
        <f t="shared" ref="O438" si="483">+IF(A438=0,0,"do 2014")</f>
        <v>0</v>
      </c>
      <c r="P438" s="123">
        <f>IF(A438=0,0,+VLOOKUP($A438,'по изворима и контима'!$A$12:L$499,COLUMN('по изворима и контима'!J:J),FALSE))</f>
        <v>0</v>
      </c>
    </row>
    <row r="439" spans="1:16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22">
        <f>IF(A439=0,0,+spisak!#REF!)</f>
        <v>0</v>
      </c>
      <c r="F439" s="122">
        <f>+IF(A439=0,0,VLOOKUP(prenos!G439,spisak!C$11:O$498,12,FALSE))</f>
        <v>0</v>
      </c>
      <c r="G439">
        <f>IF(A439=0,0,+VLOOKUP($A439,'по изворима и контима'!$A$12:D$499,4,FALSE))</f>
        <v>0</v>
      </c>
      <c r="H439">
        <f>IF(A439=0,0,+VLOOKUP($A439,'по изворима и контима'!$A$12:G$499,5,FALSE))</f>
        <v>0</v>
      </c>
      <c r="I439">
        <f>IF(A439=0,0,+VLOOKUP($A439,'по изворима и контима'!$A$12:H$499,6,FALSE))</f>
        <v>0</v>
      </c>
      <c r="J439">
        <f>IF(A439=0,0,+VLOOKUP($A439,'по изворима и контима'!$A$12:H$499,7,FALSE))</f>
        <v>0</v>
      </c>
      <c r="K439">
        <f>IF(A439=0,0,+VLOOKUP($A439,'по изворима и контима'!$A$12:I$499,8,FALSE))</f>
        <v>0</v>
      </c>
      <c r="L439">
        <f>IF(B439=0,0,+VLOOKUP($A439,'по изворима и контима'!$A$12:J$499,9,FALSE))</f>
        <v>0</v>
      </c>
      <c r="M439">
        <f>IF($A439=0,0,+VLOOKUP($G439,spisak!$C$11:$F$30,3,FALSE))</f>
        <v>0</v>
      </c>
      <c r="N439">
        <f>IF($A439=0,0,+VLOOKUP($G439,spisak!$C$11:$F$30,4,FALSE))</f>
        <v>0</v>
      </c>
      <c r="O439" s="141">
        <f t="shared" ref="O439" si="484">+IF(A439=0,0,"2015-plan")</f>
        <v>0</v>
      </c>
      <c r="P439" s="123">
        <f>IF(A439=0,0,+VLOOKUP($A439,'по изворима и контима'!$A$12:R$499,COLUMN('по изворима и контима'!K:K),FALSE))</f>
        <v>0</v>
      </c>
    </row>
    <row r="440" spans="1:16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22">
        <f>IF(A440=0,0,+spisak!#REF!)</f>
        <v>0</v>
      </c>
      <c r="F440" s="122">
        <f>+IF(A440=0,0,VLOOKUP(prenos!G440,spisak!C$11:O$498,12,FALSE))</f>
        <v>0</v>
      </c>
      <c r="G440">
        <f>IF(A440=0,0,+VLOOKUP($A440,'по изворима и контима'!$A$12:D$499,4,FALSE))</f>
        <v>0</v>
      </c>
      <c r="H440">
        <f>IF(A440=0,0,+VLOOKUP($A440,'по изворима и контима'!$A$12:G$499,5,FALSE))</f>
        <v>0</v>
      </c>
      <c r="I440">
        <f>IF(A440=0,0,+VLOOKUP($A440,'по изворима и контима'!$A$12:H$499,6,FALSE))</f>
        <v>0</v>
      </c>
      <c r="J440">
        <f>IF(A440=0,0,+VLOOKUP($A440,'по изворима и контима'!$A$12:H$499,7,FALSE))</f>
        <v>0</v>
      </c>
      <c r="K440">
        <f>IF(A440=0,0,+VLOOKUP($A440,'по изворима и контима'!$A$12:I$499,8,FALSE))</f>
        <v>0</v>
      </c>
      <c r="L440">
        <f>IF(B440=0,0,+VLOOKUP($A440,'по изворима и контима'!$A$12:J$499,9,FALSE))</f>
        <v>0</v>
      </c>
      <c r="M440">
        <f>IF($A440=0,0,+VLOOKUP($G440,spisak!$C$11:$F$30,3,FALSE))</f>
        <v>0</v>
      </c>
      <c r="N440">
        <f>IF($A440=0,0,+VLOOKUP($G440,spisak!$C$11:$F$30,4,FALSE))</f>
        <v>0</v>
      </c>
      <c r="O440" s="141">
        <f t="shared" ref="O440" si="485">+IF(A440=0,0,"2015-procena")</f>
        <v>0</v>
      </c>
      <c r="P440" s="123">
        <f>IF(A440=0,0,+VLOOKUP($A440,'по изворима и контима'!$A$12:R$499,COLUMN('по изворима и контима'!L:L),FALSE))</f>
        <v>0</v>
      </c>
    </row>
    <row r="441" spans="1:16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22">
        <f>IF(A441=0,0,+spisak!#REF!)</f>
        <v>0</v>
      </c>
      <c r="F441" s="122">
        <f>+IF(A441=0,0,VLOOKUP(prenos!G441,spisak!C$11:O$498,12,FALSE))</f>
        <v>0</v>
      </c>
      <c r="G441">
        <f>IF(A441=0,0,+VLOOKUP($A441,'по изворима и контима'!$A$12:D$499,4,FALSE))</f>
        <v>0</v>
      </c>
      <c r="H441">
        <f>IF(A441=0,0,+VLOOKUP($A441,'по изворима и контима'!$A$12:G$499,5,FALSE))</f>
        <v>0</v>
      </c>
      <c r="I441">
        <f>IF(A441=0,0,+VLOOKUP($A441,'по изворима и контима'!$A$12:H$499,6,FALSE))</f>
        <v>0</v>
      </c>
      <c r="J441">
        <f>IF(A441=0,0,+VLOOKUP($A441,'по изворима и контима'!$A$12:H$499,7,FALSE))</f>
        <v>0</v>
      </c>
      <c r="K441">
        <f>IF(A441=0,0,+VLOOKUP($A441,'по изворима и контима'!$A$12:I$499,8,FALSE))</f>
        <v>0</v>
      </c>
      <c r="L441">
        <f>IF(B441=0,0,+VLOOKUP($A441,'по изворима и контима'!$A$12:J$499,9,FALSE))</f>
        <v>0</v>
      </c>
      <c r="M441">
        <f>IF($A441=0,0,+VLOOKUP($G441,spisak!$C$11:$F$30,3,FALSE))</f>
        <v>0</v>
      </c>
      <c r="N441">
        <f>IF($A441=0,0,+VLOOKUP($G441,spisak!$C$11:$F$30,4,FALSE))</f>
        <v>0</v>
      </c>
      <c r="O441" s="141">
        <f t="shared" ref="O441" si="486">+IF(A441=0,0,"2016")</f>
        <v>0</v>
      </c>
      <c r="P441" s="123">
        <f>IF(A441=0,0,+VLOOKUP($A441,'по изворима и контима'!$A$12:R$499,COLUMN('по изворима и контима'!M:M),FALSE))</f>
        <v>0</v>
      </c>
    </row>
    <row r="442" spans="1:16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22">
        <f>IF(A442=0,0,+spisak!#REF!)</f>
        <v>0</v>
      </c>
      <c r="F442" s="122">
        <f>+IF(A442=0,0,VLOOKUP(prenos!G442,spisak!C$11:O$498,12,FALSE))</f>
        <v>0</v>
      </c>
      <c r="G442">
        <f>IF(A442=0,0,+VLOOKUP($A442,'по изворима и контима'!$A$12:D$499,4,FALSE))</f>
        <v>0</v>
      </c>
      <c r="H442">
        <f>IF(A442=0,0,+VLOOKUP($A442,'по изворима и контима'!$A$12:G$499,5,FALSE))</f>
        <v>0</v>
      </c>
      <c r="I442">
        <f>IF(A442=0,0,+VLOOKUP($A442,'по изворима и контима'!$A$12:H$499,6,FALSE))</f>
        <v>0</v>
      </c>
      <c r="J442">
        <f>IF(A442=0,0,+VLOOKUP($A442,'по изворима и контима'!$A$12:H$499,7,FALSE))</f>
        <v>0</v>
      </c>
      <c r="K442">
        <f>IF(A442=0,0,+VLOOKUP($A442,'по изворима и контима'!$A$12:I$499,8,FALSE))</f>
        <v>0</v>
      </c>
      <c r="L442">
        <f>IF(B442=0,0,+VLOOKUP($A442,'по изворима и контима'!$A$12:J$499,9,FALSE))</f>
        <v>0</v>
      </c>
      <c r="M442">
        <f>IF($A442=0,0,+VLOOKUP($G442,spisak!$C$11:$F$30,3,FALSE))</f>
        <v>0</v>
      </c>
      <c r="N442">
        <f>IF($A442=0,0,+VLOOKUP($G442,spisak!$C$11:$F$30,4,FALSE))</f>
        <v>0</v>
      </c>
      <c r="O442" s="141">
        <f t="shared" ref="O442" si="487">+IF(A442=0,0,"2017")</f>
        <v>0</v>
      </c>
      <c r="P442" s="123">
        <f>IF(C442=0,0,+VLOOKUP($A442,'по изворима и контима'!$A$12:R$499,COLUMN('по изворима и контима'!N:N),FALSE))</f>
        <v>0</v>
      </c>
    </row>
    <row r="443" spans="1:16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22">
        <f>IF(A443=0,0,+spisak!#REF!)</f>
        <v>0</v>
      </c>
      <c r="F443" s="122">
        <f>+IF(A443=0,0,VLOOKUP(prenos!G443,spisak!C$11:O$498,12,FALSE))</f>
        <v>0</v>
      </c>
      <c r="G443">
        <f>IF(A443=0,0,+VLOOKUP($A443,'по изворима и контима'!$A$12:D$499,4,FALSE))</f>
        <v>0</v>
      </c>
      <c r="H443">
        <f>IF(A443=0,0,+VLOOKUP($A443,'по изворима и контима'!$A$12:G$499,5,FALSE))</f>
        <v>0</v>
      </c>
      <c r="I443">
        <f>IF(A443=0,0,+VLOOKUP($A443,'по изворима и контима'!$A$12:H$499,6,FALSE))</f>
        <v>0</v>
      </c>
      <c r="J443">
        <f>IF(A443=0,0,+VLOOKUP($A443,'по изворима и контима'!$A$12:H$499,7,FALSE))</f>
        <v>0</v>
      </c>
      <c r="K443">
        <f>IF(A443=0,0,+VLOOKUP($A443,'по изворима и контима'!$A$12:I$499,8,FALSE))</f>
        <v>0</v>
      </c>
      <c r="L443">
        <f>IF(B443=0,0,+VLOOKUP($A443,'по изворима и контима'!$A$12:J$499,9,FALSE))</f>
        <v>0</v>
      </c>
      <c r="M443">
        <f>IF($A443=0,0,+VLOOKUP($G443,spisak!$C$11:$F$30,3,FALSE))</f>
        <v>0</v>
      </c>
      <c r="N443">
        <f>IF($A443=0,0,+VLOOKUP($G443,spisak!$C$11:$F$30,4,FALSE))</f>
        <v>0</v>
      </c>
      <c r="O443" s="141">
        <f t="shared" ref="O443" si="488">+IF(A443=0,0,"2018")</f>
        <v>0</v>
      </c>
      <c r="P443" s="123">
        <f>IF(C443=0,0,+VLOOKUP($A443,'по изворима и контима'!$A$12:R$499,COLUMN('по изворима и контима'!O:O),FALSE))</f>
        <v>0</v>
      </c>
    </row>
    <row r="444" spans="1:16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22">
        <f>IF(A444=0,0,+spisak!#REF!)</f>
        <v>0</v>
      </c>
      <c r="F444" s="122">
        <f>+IF(A444=0,0,VLOOKUP(prenos!G444,spisak!C$11:O$498,12,FALSE))</f>
        <v>0</v>
      </c>
      <c r="G444">
        <f>IF(A444=0,0,+VLOOKUP($A444,'по изворима и контима'!$A$12:D$499,4,FALSE))</f>
        <v>0</v>
      </c>
      <c r="H444">
        <f>IF(A444=0,0,+VLOOKUP($A444,'по изворима и контима'!$A$12:G$499,5,FALSE))</f>
        <v>0</v>
      </c>
      <c r="I444">
        <f>IF(A444=0,0,+VLOOKUP($A444,'по изворима и контима'!$A$12:H$499,6,FALSE))</f>
        <v>0</v>
      </c>
      <c r="J444">
        <f>IF(A444=0,0,+VLOOKUP($A444,'по изворима и контима'!$A$12:H$499,7,FALSE))</f>
        <v>0</v>
      </c>
      <c r="K444">
        <f>IF(A444=0,0,+VLOOKUP($A444,'по изворима и контима'!$A$12:I$499,8,FALSE))</f>
        <v>0</v>
      </c>
      <c r="L444">
        <f>IF(B444=0,0,+VLOOKUP($A444,'по изворима и контима'!$A$12:J$499,9,FALSE))</f>
        <v>0</v>
      </c>
      <c r="M444">
        <f>IF($A444=0,0,+VLOOKUP($G444,spisak!$C$11:$F$30,3,FALSE))</f>
        <v>0</v>
      </c>
      <c r="N444">
        <f>IF($A444=0,0,+VLOOKUP($G444,spisak!$C$11:$F$30,4,FALSE))</f>
        <v>0</v>
      </c>
      <c r="O444" s="141">
        <f t="shared" ref="O444" si="489">+IF(A444=0,0,"nakon 2018")</f>
        <v>0</v>
      </c>
      <c r="P444" s="123">
        <f>IF(C444=0,0,+VLOOKUP($A444,'по изворима и контима'!$A$12:R$499,COLUMN('по изворима и контима'!P:P),FALSE))</f>
        <v>0</v>
      </c>
    </row>
    <row r="445" spans="1:16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22">
        <f>IF(A445=0,0,+spisak!#REF!)</f>
        <v>0</v>
      </c>
      <c r="F445" s="122">
        <f>+IF(A445=0,0,VLOOKUP(prenos!G445,spisak!C$11:O$498,12,FALSE))</f>
        <v>0</v>
      </c>
      <c r="G445">
        <f>IF(A445=0,0,+VLOOKUP($A445,'по изворима и контима'!$A$12:D$499,4,FALSE))</f>
        <v>0</v>
      </c>
      <c r="H445">
        <f>IF(A445=0,0,+VLOOKUP($A445,'по изворима и контима'!$A$12:G$499,5,FALSE))</f>
        <v>0</v>
      </c>
      <c r="I445">
        <f>IF(A445=0,0,+VLOOKUP($A445,'по изворима и контима'!$A$12:H$499,6,FALSE))</f>
        <v>0</v>
      </c>
      <c r="J445">
        <f>IF(A445=0,0,+VLOOKUP($A445,'по изворима и контима'!$A$12:H$499,7,FALSE))</f>
        <v>0</v>
      </c>
      <c r="K445">
        <f>IF(A445=0,0,+VLOOKUP($A445,'по изворима и контима'!$A$12:I$499,8,FALSE))</f>
        <v>0</v>
      </c>
      <c r="L445">
        <f>IF(B445=0,0,+VLOOKUP($A445,'по изворима и контима'!$A$12:J$499,9,FALSE))</f>
        <v>0</v>
      </c>
      <c r="M445">
        <f>IF($A445=0,0,+VLOOKUP($G445,spisak!$C$11:$F$30,3,FALSE))</f>
        <v>0</v>
      </c>
      <c r="N445">
        <f>IF($A445=0,0,+VLOOKUP($G445,spisak!$C$11:$F$30,4,FALSE))</f>
        <v>0</v>
      </c>
      <c r="O445" s="141">
        <f t="shared" ref="O445" si="490">+IF(A445=0,0,"do 2014")</f>
        <v>0</v>
      </c>
      <c r="P445" s="123">
        <f>IF(A445=0,0,+VLOOKUP($A445,'по изворима и контима'!$A$12:L$499,COLUMN('по изворима и контима'!J:J),FALSE))</f>
        <v>0</v>
      </c>
    </row>
    <row r="446" spans="1:16">
      <c r="A446">
        <f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22">
        <f>IF(A446=0,0,+spisak!#REF!)</f>
        <v>0</v>
      </c>
      <c r="F446" s="122">
        <f>+IF(A446=0,0,VLOOKUP(prenos!G446,spisak!C$11:O$498,12,FALSE))</f>
        <v>0</v>
      </c>
      <c r="G446">
        <f>IF(A446=0,0,+VLOOKUP($A446,'по изворима и контима'!$A$12:D$499,4,FALSE))</f>
        <v>0</v>
      </c>
      <c r="H446">
        <f>IF(A446=0,0,+VLOOKUP($A446,'по изворима и контима'!$A$12:G$499,5,FALSE))</f>
        <v>0</v>
      </c>
      <c r="I446">
        <f>IF(A446=0,0,+VLOOKUP($A446,'по изворима и контима'!$A$12:H$499,6,FALSE))</f>
        <v>0</v>
      </c>
      <c r="J446">
        <f>IF(A446=0,0,+VLOOKUP($A446,'по изворима и контима'!$A$12:H$499,7,FALSE))</f>
        <v>0</v>
      </c>
      <c r="K446">
        <f>IF(A446=0,0,+VLOOKUP($A446,'по изворима и контима'!$A$12:I$499,8,FALSE))</f>
        <v>0</v>
      </c>
      <c r="L446">
        <f>IF(B446=0,0,+VLOOKUP($A446,'по изворима и контима'!$A$12:J$499,9,FALSE))</f>
        <v>0</v>
      </c>
      <c r="M446">
        <f>IF($A446=0,0,+VLOOKUP($G446,spisak!$C$11:$F$30,3,FALSE))</f>
        <v>0</v>
      </c>
      <c r="N446">
        <f>IF($A446=0,0,+VLOOKUP($G446,spisak!$C$11:$F$30,4,FALSE))</f>
        <v>0</v>
      </c>
      <c r="O446" s="141">
        <f t="shared" ref="O446" si="491">+IF(A446=0,0,"2015-plan")</f>
        <v>0</v>
      </c>
      <c r="P446" s="123">
        <f>IF(A446=0,0,+VLOOKUP($A446,'по изворима и контима'!$A$12:R$499,COLUMN('по изворима и контима'!K:K),FALSE))</f>
        <v>0</v>
      </c>
    </row>
    <row r="447" spans="1:16">
      <c r="A447">
        <f t="shared" ref="A447:A451" si="492">+A446</f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22">
        <f>IF(A447=0,0,+spisak!#REF!)</f>
        <v>0</v>
      </c>
      <c r="F447" s="122">
        <f>+IF(A447=0,0,VLOOKUP(prenos!G447,spisak!C$11:O$498,12,FALSE))</f>
        <v>0</v>
      </c>
      <c r="G447">
        <f>IF(A447=0,0,+VLOOKUP($A447,'по изворима и контима'!$A$12:D$499,4,FALSE))</f>
        <v>0</v>
      </c>
      <c r="H447">
        <f>IF(A447=0,0,+VLOOKUP($A447,'по изворима и контима'!$A$12:G$499,5,FALSE))</f>
        <v>0</v>
      </c>
      <c r="I447">
        <f>IF(A447=0,0,+VLOOKUP($A447,'по изворима и контима'!$A$12:H$499,6,FALSE))</f>
        <v>0</v>
      </c>
      <c r="J447">
        <f>IF(A447=0,0,+VLOOKUP($A447,'по изворима и контима'!$A$12:H$499,7,FALSE))</f>
        <v>0</v>
      </c>
      <c r="K447">
        <f>IF(A447=0,0,+VLOOKUP($A447,'по изворима и контима'!$A$12:I$499,8,FALSE))</f>
        <v>0</v>
      </c>
      <c r="L447">
        <f>IF(B447=0,0,+VLOOKUP($A447,'по изворима и контима'!$A$12:J$499,9,FALSE))</f>
        <v>0</v>
      </c>
      <c r="M447">
        <f>IF($A447=0,0,+VLOOKUP($G447,spisak!$C$11:$F$30,3,FALSE))</f>
        <v>0</v>
      </c>
      <c r="N447">
        <f>IF($A447=0,0,+VLOOKUP($G447,spisak!$C$11:$F$30,4,FALSE))</f>
        <v>0</v>
      </c>
      <c r="O447" s="141">
        <f t="shared" ref="O447" si="493">+IF(A447=0,0,"2015-procena")</f>
        <v>0</v>
      </c>
      <c r="P447" s="123">
        <f>IF(A447=0,0,+VLOOKUP($A447,'по изворима и контима'!$A$12:R$499,COLUMN('по изворима и контима'!L:L),FALSE))</f>
        <v>0</v>
      </c>
    </row>
    <row r="448" spans="1:16">
      <c r="A448">
        <f t="shared" si="492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22">
        <f>IF(A448=0,0,+spisak!#REF!)</f>
        <v>0</v>
      </c>
      <c r="F448" s="122">
        <f>+IF(A448=0,0,VLOOKUP(prenos!G448,spisak!C$11:O$498,12,FALSE))</f>
        <v>0</v>
      </c>
      <c r="G448">
        <f>IF(A448=0,0,+VLOOKUP($A448,'по изворима и контима'!$A$12:D$499,4,FALSE))</f>
        <v>0</v>
      </c>
      <c r="H448">
        <f>IF(A448=0,0,+VLOOKUP($A448,'по изворима и контима'!$A$12:G$499,5,FALSE))</f>
        <v>0</v>
      </c>
      <c r="I448">
        <f>IF(A448=0,0,+VLOOKUP($A448,'по изворима и контима'!$A$12:H$499,6,FALSE))</f>
        <v>0</v>
      </c>
      <c r="J448">
        <f>IF(A448=0,0,+VLOOKUP($A448,'по изворима и контима'!$A$12:H$499,7,FALSE))</f>
        <v>0</v>
      </c>
      <c r="K448">
        <f>IF(A448=0,0,+VLOOKUP($A448,'по изворима и контима'!$A$12:I$499,8,FALSE))</f>
        <v>0</v>
      </c>
      <c r="L448">
        <f>IF(B448=0,0,+VLOOKUP($A448,'по изворима и контима'!$A$12:J$499,9,FALSE))</f>
        <v>0</v>
      </c>
      <c r="M448">
        <f>IF($A448=0,0,+VLOOKUP($G448,spisak!$C$11:$F$30,3,FALSE))</f>
        <v>0</v>
      </c>
      <c r="N448">
        <f>IF($A448=0,0,+VLOOKUP($G448,spisak!$C$11:$F$30,4,FALSE))</f>
        <v>0</v>
      </c>
      <c r="O448" s="141">
        <f t="shared" ref="O448" si="494">+IF(A448=0,0,"2016")</f>
        <v>0</v>
      </c>
      <c r="P448" s="123">
        <f>IF(A448=0,0,+VLOOKUP($A448,'по изворима и контима'!$A$12:R$499,COLUMN('по изворима и контима'!M:M),FALSE))</f>
        <v>0</v>
      </c>
    </row>
    <row r="449" spans="1:16">
      <c r="A449">
        <f t="shared" si="492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22">
        <f>IF(A449=0,0,+spisak!#REF!)</f>
        <v>0</v>
      </c>
      <c r="F449" s="122">
        <f>+IF(A449=0,0,VLOOKUP(prenos!G449,spisak!C$11:O$498,12,FALSE))</f>
        <v>0</v>
      </c>
      <c r="G449">
        <f>IF(A449=0,0,+VLOOKUP($A449,'по изворима и контима'!$A$12:D$499,4,FALSE))</f>
        <v>0</v>
      </c>
      <c r="H449">
        <f>IF(A449=0,0,+VLOOKUP($A449,'по изворима и контима'!$A$12:G$499,5,FALSE))</f>
        <v>0</v>
      </c>
      <c r="I449">
        <f>IF(A449=0,0,+VLOOKUP($A449,'по изворима и контима'!$A$12:H$499,6,FALSE))</f>
        <v>0</v>
      </c>
      <c r="J449">
        <f>IF(A449=0,0,+VLOOKUP($A449,'по изворима и контима'!$A$12:H$499,7,FALSE))</f>
        <v>0</v>
      </c>
      <c r="K449">
        <f>IF(A449=0,0,+VLOOKUP($A449,'по изворима и контима'!$A$12:I$499,8,FALSE))</f>
        <v>0</v>
      </c>
      <c r="L449">
        <f>IF(B449=0,0,+VLOOKUP($A449,'по изворима и контима'!$A$12:J$499,9,FALSE))</f>
        <v>0</v>
      </c>
      <c r="M449">
        <f>IF($A449=0,0,+VLOOKUP($G449,spisak!$C$11:$F$30,3,FALSE))</f>
        <v>0</v>
      </c>
      <c r="N449">
        <f>IF($A449=0,0,+VLOOKUP($G449,spisak!$C$11:$F$30,4,FALSE))</f>
        <v>0</v>
      </c>
      <c r="O449" s="141">
        <f t="shared" ref="O449" si="495">+IF(A449=0,0,"2017")</f>
        <v>0</v>
      </c>
      <c r="P449" s="123">
        <f>IF(C449=0,0,+VLOOKUP($A449,'по изворима и контима'!$A$12:R$499,COLUMN('по изворима и контима'!N:N),FALSE))</f>
        <v>0</v>
      </c>
    </row>
    <row r="450" spans="1:16">
      <c r="A450">
        <f t="shared" si="492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22">
        <f>IF(A450=0,0,+spisak!#REF!)</f>
        <v>0</v>
      </c>
      <c r="F450" s="122">
        <f>+IF(A450=0,0,VLOOKUP(prenos!G450,spisak!C$11:O$498,12,FALSE))</f>
        <v>0</v>
      </c>
      <c r="G450">
        <f>IF(A450=0,0,+VLOOKUP($A450,'по изворима и контима'!$A$12:D$499,4,FALSE))</f>
        <v>0</v>
      </c>
      <c r="H450">
        <f>IF(A450=0,0,+VLOOKUP($A450,'по изворима и контима'!$A$12:G$499,5,FALSE))</f>
        <v>0</v>
      </c>
      <c r="I450">
        <f>IF(A450=0,0,+VLOOKUP($A450,'по изворима и контима'!$A$12:H$499,6,FALSE))</f>
        <v>0</v>
      </c>
      <c r="J450">
        <f>IF(A450=0,0,+VLOOKUP($A450,'по изворима и контима'!$A$12:H$499,7,FALSE))</f>
        <v>0</v>
      </c>
      <c r="K450">
        <f>IF(A450=0,0,+VLOOKUP($A450,'по изворима и контима'!$A$12:I$499,8,FALSE))</f>
        <v>0</v>
      </c>
      <c r="L450">
        <f>IF(B450=0,0,+VLOOKUP($A450,'по изворима и контима'!$A$12:J$499,9,FALSE))</f>
        <v>0</v>
      </c>
      <c r="M450">
        <f>IF($A450=0,0,+VLOOKUP($G450,spisak!$C$11:$F$30,3,FALSE))</f>
        <v>0</v>
      </c>
      <c r="N450">
        <f>IF($A450=0,0,+VLOOKUP($G450,spisak!$C$11:$F$30,4,FALSE))</f>
        <v>0</v>
      </c>
      <c r="O450" s="141">
        <f t="shared" ref="O450" si="496">+IF(A450=0,0,"2018")</f>
        <v>0</v>
      </c>
      <c r="P450" s="123">
        <f>IF(C450=0,0,+VLOOKUP($A450,'по изворима и контима'!$A$12:R$499,COLUMN('по изворима и контима'!O:O),FALSE))</f>
        <v>0</v>
      </c>
    </row>
    <row r="451" spans="1:16">
      <c r="A451">
        <f t="shared" si="492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22">
        <f>IF(A451=0,0,+spisak!#REF!)</f>
        <v>0</v>
      </c>
      <c r="F451" s="122">
        <f>+IF(A451=0,0,VLOOKUP(prenos!G451,spisak!C$11:O$498,12,FALSE))</f>
        <v>0</v>
      </c>
      <c r="G451">
        <f>IF(A451=0,0,+VLOOKUP($A451,'по изворима и контима'!$A$12:D$499,4,FALSE))</f>
        <v>0</v>
      </c>
      <c r="H451">
        <f>IF(A451=0,0,+VLOOKUP($A451,'по изворима и контима'!$A$12:G$499,5,FALSE))</f>
        <v>0</v>
      </c>
      <c r="I451">
        <f>IF(A451=0,0,+VLOOKUP($A451,'по изворима и контима'!$A$12:H$499,6,FALSE))</f>
        <v>0</v>
      </c>
      <c r="J451">
        <f>IF(A451=0,0,+VLOOKUP($A451,'по изворима и контима'!$A$12:H$499,7,FALSE))</f>
        <v>0</v>
      </c>
      <c r="K451">
        <f>IF(A451=0,0,+VLOOKUP($A451,'по изворима и контима'!$A$12:I$499,8,FALSE))</f>
        <v>0</v>
      </c>
      <c r="L451">
        <f>IF(B451=0,0,+VLOOKUP($A451,'по изворима и контима'!$A$12:J$499,9,FALSE))</f>
        <v>0</v>
      </c>
      <c r="M451">
        <f>IF($A451=0,0,+VLOOKUP($G451,spisak!$C$11:$F$30,3,FALSE))</f>
        <v>0</v>
      </c>
      <c r="N451">
        <f>IF($A451=0,0,+VLOOKUP($G451,spisak!$C$11:$F$30,4,FALSE))</f>
        <v>0</v>
      </c>
      <c r="O451" s="141">
        <f t="shared" ref="O451" si="497">+IF(A451=0,0,"nakon 2018")</f>
        <v>0</v>
      </c>
      <c r="P451" s="123">
        <f>IF(C451=0,0,+VLOOKUP($A451,'по изворима и контима'!$A$12:R$499,COLUMN('по изворима и контима'!P:P),FALSE))</f>
        <v>0</v>
      </c>
    </row>
    <row r="452" spans="1:16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22">
        <f>IF(A452=0,0,+spisak!#REF!)</f>
        <v>0</v>
      </c>
      <c r="F452" s="122">
        <f>+IF(A452=0,0,VLOOKUP(prenos!G452,spisak!C$11:O$498,12,FALSE))</f>
        <v>0</v>
      </c>
      <c r="G452">
        <f>IF(A452=0,0,+VLOOKUP($A452,'по изворима и контима'!$A$12:D$499,4,FALSE))</f>
        <v>0</v>
      </c>
      <c r="H452">
        <f>IF(A452=0,0,+VLOOKUP($A452,'по изворима и контима'!$A$12:G$499,5,FALSE))</f>
        <v>0</v>
      </c>
      <c r="I452">
        <f>IF(A452=0,0,+VLOOKUP($A452,'по изворима и контима'!$A$12:H$499,6,FALSE))</f>
        <v>0</v>
      </c>
      <c r="J452">
        <f>IF(A452=0,0,+VLOOKUP($A452,'по изворима и контима'!$A$12:H$499,7,FALSE))</f>
        <v>0</v>
      </c>
      <c r="K452">
        <f>IF(A452=0,0,+VLOOKUP($A452,'по изворима и контима'!$A$12:I$499,8,FALSE))</f>
        <v>0</v>
      </c>
      <c r="L452">
        <f>IF(B452=0,0,+VLOOKUP($A452,'по изворима и контима'!$A$12:J$499,9,FALSE))</f>
        <v>0</v>
      </c>
      <c r="M452">
        <f>IF($A452=0,0,+VLOOKUP($G452,spisak!$C$11:$F$30,3,FALSE))</f>
        <v>0</v>
      </c>
      <c r="N452">
        <f>IF($A452=0,0,+VLOOKUP($G452,spisak!$C$11:$F$30,4,FALSE))</f>
        <v>0</v>
      </c>
      <c r="O452" s="141">
        <f t="shared" ref="O452" si="498">+IF(A452=0,0,"do 2014")</f>
        <v>0</v>
      </c>
      <c r="P452" s="123">
        <f>IF(A452=0,0,+VLOOKUP($A452,'по изворима и контима'!$A$12:L$499,COLUMN('по изворима и контима'!J:J),FALSE))</f>
        <v>0</v>
      </c>
    </row>
    <row r="453" spans="1:16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22">
        <f>IF(A453=0,0,+spisak!#REF!)</f>
        <v>0</v>
      </c>
      <c r="F453" s="122">
        <f>+IF(A453=0,0,VLOOKUP(prenos!G453,spisak!C$11:O$498,12,FALSE))</f>
        <v>0</v>
      </c>
      <c r="G453">
        <f>IF(A453=0,0,+VLOOKUP($A453,'по изворима и контима'!$A$12:D$499,4,FALSE))</f>
        <v>0</v>
      </c>
      <c r="H453">
        <f>IF(A453=0,0,+VLOOKUP($A453,'по изворима и контима'!$A$12:G$499,5,FALSE))</f>
        <v>0</v>
      </c>
      <c r="I453">
        <f>IF(A453=0,0,+VLOOKUP($A453,'по изворима и контима'!$A$12:H$499,6,FALSE))</f>
        <v>0</v>
      </c>
      <c r="J453">
        <f>IF(A453=0,0,+VLOOKUP($A453,'по изворима и контима'!$A$12:H$499,7,FALSE))</f>
        <v>0</v>
      </c>
      <c r="K453">
        <f>IF(A453=0,0,+VLOOKUP($A453,'по изворима и контима'!$A$12:I$499,8,FALSE))</f>
        <v>0</v>
      </c>
      <c r="L453">
        <f>IF(B453=0,0,+VLOOKUP($A453,'по изворима и контима'!$A$12:J$499,9,FALSE))</f>
        <v>0</v>
      </c>
      <c r="M453">
        <f>IF($A453=0,0,+VLOOKUP($G453,spisak!$C$11:$F$30,3,FALSE))</f>
        <v>0</v>
      </c>
      <c r="N453">
        <f>IF($A453=0,0,+VLOOKUP($G453,spisak!$C$11:$F$30,4,FALSE))</f>
        <v>0</v>
      </c>
      <c r="O453" s="141">
        <f t="shared" ref="O453" si="500">+IF(A453=0,0,"2015-plan")</f>
        <v>0</v>
      </c>
      <c r="P453" s="123">
        <f>IF(A453=0,0,+VLOOKUP($A453,'по изворима и контима'!$A$12:R$499,COLUMN('по изворима и контима'!K:K),FALSE))</f>
        <v>0</v>
      </c>
    </row>
    <row r="454" spans="1:16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22">
        <f>IF(A454=0,0,+spisak!#REF!)</f>
        <v>0</v>
      </c>
      <c r="F454" s="122">
        <f>+IF(A454=0,0,VLOOKUP(prenos!G454,spisak!C$11:O$498,12,FALSE))</f>
        <v>0</v>
      </c>
      <c r="G454">
        <f>IF(A454=0,0,+VLOOKUP($A454,'по изворима и контима'!$A$12:D$499,4,FALSE))</f>
        <v>0</v>
      </c>
      <c r="H454">
        <f>IF(A454=0,0,+VLOOKUP($A454,'по изворима и контима'!$A$12:G$499,5,FALSE))</f>
        <v>0</v>
      </c>
      <c r="I454">
        <f>IF(A454=0,0,+VLOOKUP($A454,'по изворима и контима'!$A$12:H$499,6,FALSE))</f>
        <v>0</v>
      </c>
      <c r="J454">
        <f>IF(A454=0,0,+VLOOKUP($A454,'по изворима и контима'!$A$12:H$499,7,FALSE))</f>
        <v>0</v>
      </c>
      <c r="K454">
        <f>IF(A454=0,0,+VLOOKUP($A454,'по изворима и контима'!$A$12:I$499,8,FALSE))</f>
        <v>0</v>
      </c>
      <c r="L454">
        <f>IF(B454=0,0,+VLOOKUP($A454,'по изворима и контима'!$A$12:J$499,9,FALSE))</f>
        <v>0</v>
      </c>
      <c r="M454">
        <f>IF($A454=0,0,+VLOOKUP($G454,spisak!$C$11:$F$30,3,FALSE))</f>
        <v>0</v>
      </c>
      <c r="N454">
        <f>IF($A454=0,0,+VLOOKUP($G454,spisak!$C$11:$F$30,4,FALSE))</f>
        <v>0</v>
      </c>
      <c r="O454" s="141">
        <f t="shared" ref="O454" si="501">+IF(A454=0,0,"2015-procena")</f>
        <v>0</v>
      </c>
      <c r="P454" s="123">
        <f>IF(A454=0,0,+VLOOKUP($A454,'по изворима и контима'!$A$12:R$499,COLUMN('по изворима и контима'!L:L),FALSE))</f>
        <v>0</v>
      </c>
    </row>
    <row r="455" spans="1:16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22">
        <f>IF(A455=0,0,+spisak!#REF!)</f>
        <v>0</v>
      </c>
      <c r="F455" s="122">
        <f>+IF(A455=0,0,VLOOKUP(prenos!G455,spisak!C$11:O$498,12,FALSE))</f>
        <v>0</v>
      </c>
      <c r="G455">
        <f>IF(A455=0,0,+VLOOKUP($A455,'по изворима и контима'!$A$12:D$499,4,FALSE))</f>
        <v>0</v>
      </c>
      <c r="H455">
        <f>IF(A455=0,0,+VLOOKUP($A455,'по изворима и контима'!$A$12:G$499,5,FALSE))</f>
        <v>0</v>
      </c>
      <c r="I455">
        <f>IF(A455=0,0,+VLOOKUP($A455,'по изворима и контима'!$A$12:H$499,6,FALSE))</f>
        <v>0</v>
      </c>
      <c r="J455">
        <f>IF(A455=0,0,+VLOOKUP($A455,'по изворима и контима'!$A$12:H$499,7,FALSE))</f>
        <v>0</v>
      </c>
      <c r="K455">
        <f>IF(A455=0,0,+VLOOKUP($A455,'по изворима и контима'!$A$12:I$499,8,FALSE))</f>
        <v>0</v>
      </c>
      <c r="L455">
        <f>IF(B455=0,0,+VLOOKUP($A455,'по изворима и контима'!$A$12:J$499,9,FALSE))</f>
        <v>0</v>
      </c>
      <c r="M455">
        <f>IF($A455=0,0,+VLOOKUP($G455,spisak!$C$11:$F$30,3,FALSE))</f>
        <v>0</v>
      </c>
      <c r="N455">
        <f>IF($A455=0,0,+VLOOKUP($G455,spisak!$C$11:$F$30,4,FALSE))</f>
        <v>0</v>
      </c>
      <c r="O455" s="141">
        <f t="shared" ref="O455" si="502">+IF(A455=0,0,"2016")</f>
        <v>0</v>
      </c>
      <c r="P455" s="123">
        <f>IF(A455=0,0,+VLOOKUP($A455,'по изворима и контима'!$A$12:R$499,COLUMN('по изворима и контима'!M:M),FALSE))</f>
        <v>0</v>
      </c>
    </row>
    <row r="456" spans="1:16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22">
        <f>IF(A456=0,0,+spisak!#REF!)</f>
        <v>0</v>
      </c>
      <c r="F456" s="122">
        <f>+IF(A456=0,0,VLOOKUP(prenos!G456,spisak!C$11:O$498,12,FALSE))</f>
        <v>0</v>
      </c>
      <c r="G456">
        <f>IF(A456=0,0,+VLOOKUP($A456,'по изворима и контима'!$A$12:D$499,4,FALSE))</f>
        <v>0</v>
      </c>
      <c r="H456">
        <f>IF(A456=0,0,+VLOOKUP($A456,'по изворима и контима'!$A$12:G$499,5,FALSE))</f>
        <v>0</v>
      </c>
      <c r="I456">
        <f>IF(A456=0,0,+VLOOKUP($A456,'по изворима и контима'!$A$12:H$499,6,FALSE))</f>
        <v>0</v>
      </c>
      <c r="J456">
        <f>IF(A456=0,0,+VLOOKUP($A456,'по изворима и контима'!$A$12:H$499,7,FALSE))</f>
        <v>0</v>
      </c>
      <c r="K456">
        <f>IF(A456=0,0,+VLOOKUP($A456,'по изворима и контима'!$A$12:I$499,8,FALSE))</f>
        <v>0</v>
      </c>
      <c r="L456">
        <f>IF(B456=0,0,+VLOOKUP($A456,'по изворима и контима'!$A$12:J$499,9,FALSE))</f>
        <v>0</v>
      </c>
      <c r="M456">
        <f>IF($A456=0,0,+VLOOKUP($G456,spisak!$C$11:$F$30,3,FALSE))</f>
        <v>0</v>
      </c>
      <c r="N456">
        <f>IF($A456=0,0,+VLOOKUP($G456,spisak!$C$11:$F$30,4,FALSE))</f>
        <v>0</v>
      </c>
      <c r="O456" s="141">
        <f t="shared" ref="O456" si="504">+IF(A456=0,0,"2017")</f>
        <v>0</v>
      </c>
      <c r="P456" s="123">
        <f>IF(C456=0,0,+VLOOKUP($A456,'по изворима и контима'!$A$12:R$499,COLUMN('по изворима и контима'!N:N),FALSE))</f>
        <v>0</v>
      </c>
    </row>
    <row r="457" spans="1:16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22">
        <f>IF(A457=0,0,+spisak!#REF!)</f>
        <v>0</v>
      </c>
      <c r="F457" s="122">
        <f>+IF(A457=0,0,VLOOKUP(prenos!G457,spisak!C$11:O$498,12,FALSE))</f>
        <v>0</v>
      </c>
      <c r="G457">
        <f>IF(A457=0,0,+VLOOKUP($A457,'по изворима и контима'!$A$12:D$499,4,FALSE))</f>
        <v>0</v>
      </c>
      <c r="H457">
        <f>IF(A457=0,0,+VLOOKUP($A457,'по изворима и контима'!$A$12:G$499,5,FALSE))</f>
        <v>0</v>
      </c>
      <c r="I457">
        <f>IF(A457=0,0,+VLOOKUP($A457,'по изворима и контима'!$A$12:H$499,6,FALSE))</f>
        <v>0</v>
      </c>
      <c r="J457">
        <f>IF(A457=0,0,+VLOOKUP($A457,'по изворима и контима'!$A$12:H$499,7,FALSE))</f>
        <v>0</v>
      </c>
      <c r="K457">
        <f>IF(A457=0,0,+VLOOKUP($A457,'по изворима и контима'!$A$12:I$499,8,FALSE))</f>
        <v>0</v>
      </c>
      <c r="L457">
        <f>IF(B457=0,0,+VLOOKUP($A457,'по изворима и контима'!$A$12:J$499,9,FALSE))</f>
        <v>0</v>
      </c>
      <c r="M457">
        <f>IF($A457=0,0,+VLOOKUP($G457,spisak!$C$11:$F$30,3,FALSE))</f>
        <v>0</v>
      </c>
      <c r="N457">
        <f>IF($A457=0,0,+VLOOKUP($G457,spisak!$C$11:$F$30,4,FALSE))</f>
        <v>0</v>
      </c>
      <c r="O457" s="141">
        <f t="shared" ref="O457" si="505">+IF(A457=0,0,"2018")</f>
        <v>0</v>
      </c>
      <c r="P457" s="123">
        <f>IF(C457=0,0,+VLOOKUP($A457,'по изворима и контима'!$A$12:R$499,COLUMN('по изворима и контима'!O:O),FALSE))</f>
        <v>0</v>
      </c>
    </row>
    <row r="458" spans="1:16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22">
        <f>IF(A458=0,0,+spisak!#REF!)</f>
        <v>0</v>
      </c>
      <c r="F458" s="122">
        <f>+IF(A458=0,0,VLOOKUP(prenos!G458,spisak!C$11:O$498,12,FALSE))</f>
        <v>0</v>
      </c>
      <c r="G458">
        <f>IF(A458=0,0,+VLOOKUP($A458,'по изворима и контима'!$A$12:D$499,4,FALSE))</f>
        <v>0</v>
      </c>
      <c r="H458">
        <f>IF(A458=0,0,+VLOOKUP($A458,'по изворима и контима'!$A$12:G$499,5,FALSE))</f>
        <v>0</v>
      </c>
      <c r="I458">
        <f>IF(A458=0,0,+VLOOKUP($A458,'по изворима и контима'!$A$12:H$499,6,FALSE))</f>
        <v>0</v>
      </c>
      <c r="J458">
        <f>IF(A458=0,0,+VLOOKUP($A458,'по изворима и контима'!$A$12:H$499,7,FALSE))</f>
        <v>0</v>
      </c>
      <c r="K458">
        <f>IF(A458=0,0,+VLOOKUP($A458,'по изворима и контима'!$A$12:I$499,8,FALSE))</f>
        <v>0</v>
      </c>
      <c r="L458">
        <f>IF(B458=0,0,+VLOOKUP($A458,'по изворима и контима'!$A$12:J$499,9,FALSE))</f>
        <v>0</v>
      </c>
      <c r="M458">
        <f>IF($A458=0,0,+VLOOKUP($G458,spisak!$C$11:$F$30,3,FALSE))</f>
        <v>0</v>
      </c>
      <c r="N458">
        <f>IF($A458=0,0,+VLOOKUP($G458,spisak!$C$11:$F$30,4,FALSE))</f>
        <v>0</v>
      </c>
      <c r="O458" s="141">
        <f t="shared" ref="O458" si="506">+IF(A458=0,0,"nakon 2018")</f>
        <v>0</v>
      </c>
      <c r="P458" s="123">
        <f>IF(C458=0,0,+VLOOKUP($A458,'по изворима и контима'!$A$12:R$499,COLUMN('по изворима и контима'!P:P),FALSE))</f>
        <v>0</v>
      </c>
    </row>
    <row r="459" spans="1:16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22">
        <f>IF(A459=0,0,+spisak!#REF!)</f>
        <v>0</v>
      </c>
      <c r="F459" s="122">
        <f>+IF(A459=0,0,VLOOKUP(prenos!G459,spisak!C$11:O$498,12,FALSE))</f>
        <v>0</v>
      </c>
      <c r="G459">
        <f>IF(A459=0,0,+VLOOKUP($A459,'по изворима и контима'!$A$12:D$499,4,FALSE))</f>
        <v>0</v>
      </c>
      <c r="H459">
        <f>IF(A459=0,0,+VLOOKUP($A459,'по изворима и контима'!$A$12:G$499,5,FALSE))</f>
        <v>0</v>
      </c>
      <c r="I459">
        <f>IF(A459=0,0,+VLOOKUP($A459,'по изворима и контима'!$A$12:H$499,6,FALSE))</f>
        <v>0</v>
      </c>
      <c r="J459">
        <f>IF(A459=0,0,+VLOOKUP($A459,'по изворима и контима'!$A$12:H$499,7,FALSE))</f>
        <v>0</v>
      </c>
      <c r="K459">
        <f>IF(A459=0,0,+VLOOKUP($A459,'по изворима и контима'!$A$12:I$499,8,FALSE))</f>
        <v>0</v>
      </c>
      <c r="L459">
        <f>IF(B459=0,0,+VLOOKUP($A459,'по изворима и контима'!$A$12:J$499,9,FALSE))</f>
        <v>0</v>
      </c>
      <c r="M459">
        <f>IF($A459=0,0,+VLOOKUP($G459,spisak!$C$11:$F$30,3,FALSE))</f>
        <v>0</v>
      </c>
      <c r="N459">
        <f>IF($A459=0,0,+VLOOKUP($G459,spisak!$C$11:$F$30,4,FALSE))</f>
        <v>0</v>
      </c>
      <c r="O459" s="141">
        <f t="shared" ref="O459" si="507">+IF(A459=0,0,"do 2014")</f>
        <v>0</v>
      </c>
      <c r="P459" s="123">
        <f>IF(A459=0,0,+VLOOKUP($A459,'по изворима и контима'!$A$12:L$499,COLUMN('по изворима и контима'!J:J),FALSE))</f>
        <v>0</v>
      </c>
    </row>
    <row r="460" spans="1:16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22">
        <f>IF(A460=0,0,+spisak!#REF!)</f>
        <v>0</v>
      </c>
      <c r="F460" s="122">
        <f>+IF(A460=0,0,VLOOKUP(prenos!G460,spisak!C$11:O$498,12,FALSE))</f>
        <v>0</v>
      </c>
      <c r="G460">
        <f>IF(A460=0,0,+VLOOKUP($A460,'по изворима и контима'!$A$12:D$499,4,FALSE))</f>
        <v>0</v>
      </c>
      <c r="H460">
        <f>IF(A460=0,0,+VLOOKUP($A460,'по изворима и контима'!$A$12:G$499,5,FALSE))</f>
        <v>0</v>
      </c>
      <c r="I460">
        <f>IF(A460=0,0,+VLOOKUP($A460,'по изворима и контима'!$A$12:H$499,6,FALSE))</f>
        <v>0</v>
      </c>
      <c r="J460">
        <f>IF(A460=0,0,+VLOOKUP($A460,'по изворима и контима'!$A$12:H$499,7,FALSE))</f>
        <v>0</v>
      </c>
      <c r="K460">
        <f>IF(A460=0,0,+VLOOKUP($A460,'по изворима и контима'!$A$12:I$499,8,FALSE))</f>
        <v>0</v>
      </c>
      <c r="L460">
        <f>IF(B460=0,0,+VLOOKUP($A460,'по изворима и контима'!$A$12:J$499,9,FALSE))</f>
        <v>0</v>
      </c>
      <c r="M460">
        <f>IF($A460=0,0,+VLOOKUP($G460,spisak!$C$11:$F$30,3,FALSE))</f>
        <v>0</v>
      </c>
      <c r="N460">
        <f>IF($A460=0,0,+VLOOKUP($G460,spisak!$C$11:$F$30,4,FALSE))</f>
        <v>0</v>
      </c>
      <c r="O460" s="141">
        <f t="shared" ref="O460" si="508">+IF(A460=0,0,"2015-plan")</f>
        <v>0</v>
      </c>
      <c r="P460" s="123">
        <f>IF(A460=0,0,+VLOOKUP($A460,'по изворима и контима'!$A$12:R$499,COLUMN('по изворима и контима'!K:K),FALSE))</f>
        <v>0</v>
      </c>
    </row>
    <row r="461" spans="1:16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22">
        <f>IF(A461=0,0,+spisak!#REF!)</f>
        <v>0</v>
      </c>
      <c r="F461" s="122">
        <f>+IF(A461=0,0,VLOOKUP(prenos!G461,spisak!C$11:O$498,12,FALSE))</f>
        <v>0</v>
      </c>
      <c r="G461">
        <f>IF(A461=0,0,+VLOOKUP($A461,'по изворима и контима'!$A$12:D$499,4,FALSE))</f>
        <v>0</v>
      </c>
      <c r="H461">
        <f>IF(A461=0,0,+VLOOKUP($A461,'по изворима и контима'!$A$12:G$499,5,FALSE))</f>
        <v>0</v>
      </c>
      <c r="I461">
        <f>IF(A461=0,0,+VLOOKUP($A461,'по изворима и контима'!$A$12:H$499,6,FALSE))</f>
        <v>0</v>
      </c>
      <c r="J461">
        <f>IF(A461=0,0,+VLOOKUP($A461,'по изворима и контима'!$A$12:H$499,7,FALSE))</f>
        <v>0</v>
      </c>
      <c r="K461">
        <f>IF(A461=0,0,+VLOOKUP($A461,'по изворима и контима'!$A$12:I$499,8,FALSE))</f>
        <v>0</v>
      </c>
      <c r="L461">
        <f>IF(B461=0,0,+VLOOKUP($A461,'по изворима и контима'!$A$12:J$499,9,FALSE))</f>
        <v>0</v>
      </c>
      <c r="M461">
        <f>IF($A461=0,0,+VLOOKUP($G461,spisak!$C$11:$F$30,3,FALSE))</f>
        <v>0</v>
      </c>
      <c r="N461">
        <f>IF($A461=0,0,+VLOOKUP($G461,spisak!$C$11:$F$30,4,FALSE))</f>
        <v>0</v>
      </c>
      <c r="O461" s="141">
        <f t="shared" ref="O461" si="510">+IF(A461=0,0,"2015-procena")</f>
        <v>0</v>
      </c>
      <c r="P461" s="123">
        <f>IF(A461=0,0,+VLOOKUP($A461,'по изворима и контима'!$A$12:R$499,COLUMN('по изворима и контима'!L:L),FALSE))</f>
        <v>0</v>
      </c>
    </row>
    <row r="462" spans="1:16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22">
        <f>IF(A462=0,0,+spisak!#REF!)</f>
        <v>0</v>
      </c>
      <c r="F462" s="122">
        <f>+IF(A462=0,0,VLOOKUP(prenos!G462,spisak!C$11:O$498,12,FALSE))</f>
        <v>0</v>
      </c>
      <c r="G462">
        <f>IF(A462=0,0,+VLOOKUP($A462,'по изворима и контима'!$A$12:D$499,4,FALSE))</f>
        <v>0</v>
      </c>
      <c r="H462">
        <f>IF(A462=0,0,+VLOOKUP($A462,'по изворима и контима'!$A$12:G$499,5,FALSE))</f>
        <v>0</v>
      </c>
      <c r="I462">
        <f>IF(A462=0,0,+VLOOKUP($A462,'по изворима и контима'!$A$12:H$499,6,FALSE))</f>
        <v>0</v>
      </c>
      <c r="J462">
        <f>IF(A462=0,0,+VLOOKUP($A462,'по изворима и контима'!$A$12:H$499,7,FALSE))</f>
        <v>0</v>
      </c>
      <c r="K462">
        <f>IF(A462=0,0,+VLOOKUP($A462,'по изворима и контима'!$A$12:I$499,8,FALSE))</f>
        <v>0</v>
      </c>
      <c r="L462">
        <f>IF(B462=0,0,+VLOOKUP($A462,'по изворима и контима'!$A$12:J$499,9,FALSE))</f>
        <v>0</v>
      </c>
      <c r="M462">
        <f>IF($A462=0,0,+VLOOKUP($G462,spisak!$C$11:$F$30,3,FALSE))</f>
        <v>0</v>
      </c>
      <c r="N462">
        <f>IF($A462=0,0,+VLOOKUP($G462,spisak!$C$11:$F$30,4,FALSE))</f>
        <v>0</v>
      </c>
      <c r="O462" s="141">
        <f t="shared" ref="O462" si="511">+IF(A462=0,0,"2016")</f>
        <v>0</v>
      </c>
      <c r="P462" s="123">
        <f>IF(A462=0,0,+VLOOKUP($A462,'по изворима и контима'!$A$12:R$499,COLUMN('по изворима и контима'!M:M),FALSE))</f>
        <v>0</v>
      </c>
    </row>
    <row r="463" spans="1:16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22">
        <f>IF(A463=0,0,+spisak!#REF!)</f>
        <v>0</v>
      </c>
      <c r="F463" s="122">
        <f>+IF(A463=0,0,VLOOKUP(prenos!G463,spisak!C$11:O$498,12,FALSE))</f>
        <v>0</v>
      </c>
      <c r="G463">
        <f>IF(A463=0,0,+VLOOKUP($A463,'по изворима и контима'!$A$12:D$499,4,FALSE))</f>
        <v>0</v>
      </c>
      <c r="H463">
        <f>IF(A463=0,0,+VLOOKUP($A463,'по изворима и контима'!$A$12:G$499,5,FALSE))</f>
        <v>0</v>
      </c>
      <c r="I463">
        <f>IF(A463=0,0,+VLOOKUP($A463,'по изворима и контима'!$A$12:H$499,6,FALSE))</f>
        <v>0</v>
      </c>
      <c r="J463">
        <f>IF(A463=0,0,+VLOOKUP($A463,'по изворима и контима'!$A$12:H$499,7,FALSE))</f>
        <v>0</v>
      </c>
      <c r="K463">
        <f>IF(A463=0,0,+VLOOKUP($A463,'по изворима и контима'!$A$12:I$499,8,FALSE))</f>
        <v>0</v>
      </c>
      <c r="L463">
        <f>IF(B463=0,0,+VLOOKUP($A463,'по изворима и контима'!$A$12:J$499,9,FALSE))</f>
        <v>0</v>
      </c>
      <c r="M463">
        <f>IF($A463=0,0,+VLOOKUP($G463,spisak!$C$11:$F$30,3,FALSE))</f>
        <v>0</v>
      </c>
      <c r="N463">
        <f>IF($A463=0,0,+VLOOKUP($G463,spisak!$C$11:$F$30,4,FALSE))</f>
        <v>0</v>
      </c>
      <c r="O463" s="141">
        <f t="shared" ref="O463" si="512">+IF(A463=0,0,"2017")</f>
        <v>0</v>
      </c>
      <c r="P463" s="123">
        <f>IF(C463=0,0,+VLOOKUP($A463,'по изворима и контима'!$A$12:R$499,COLUMN('по изворима и контима'!N:N),FALSE))</f>
        <v>0</v>
      </c>
    </row>
    <row r="464" spans="1:16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22">
        <f>IF(A464=0,0,+spisak!#REF!)</f>
        <v>0</v>
      </c>
      <c r="F464" s="122">
        <f>+IF(A464=0,0,VLOOKUP(prenos!G464,spisak!C$11:O$498,12,FALSE))</f>
        <v>0</v>
      </c>
      <c r="G464">
        <f>IF(A464=0,0,+VLOOKUP($A464,'по изворима и контима'!$A$12:D$499,4,FALSE))</f>
        <v>0</v>
      </c>
      <c r="H464">
        <f>IF(A464=0,0,+VLOOKUP($A464,'по изворима и контима'!$A$12:G$499,5,FALSE))</f>
        <v>0</v>
      </c>
      <c r="I464">
        <f>IF(A464=0,0,+VLOOKUP($A464,'по изворима и контима'!$A$12:H$499,6,FALSE))</f>
        <v>0</v>
      </c>
      <c r="J464">
        <f>IF(A464=0,0,+VLOOKUP($A464,'по изворима и контима'!$A$12:H$499,7,FALSE))</f>
        <v>0</v>
      </c>
      <c r="K464">
        <f>IF(A464=0,0,+VLOOKUP($A464,'по изворима и контима'!$A$12:I$499,8,FALSE))</f>
        <v>0</v>
      </c>
      <c r="L464">
        <f>IF(B464=0,0,+VLOOKUP($A464,'по изворима и контима'!$A$12:J$499,9,FALSE))</f>
        <v>0</v>
      </c>
      <c r="M464">
        <f>IF($A464=0,0,+VLOOKUP($G464,spisak!$C$11:$F$30,3,FALSE))</f>
        <v>0</v>
      </c>
      <c r="N464">
        <f>IF($A464=0,0,+VLOOKUP($G464,spisak!$C$11:$F$30,4,FALSE))</f>
        <v>0</v>
      </c>
      <c r="O464" s="141">
        <f t="shared" ref="O464" si="513">+IF(A464=0,0,"2018")</f>
        <v>0</v>
      </c>
      <c r="P464" s="123">
        <f>IF(C464=0,0,+VLOOKUP($A464,'по изворима и контима'!$A$12:R$499,COLUMN('по изворима и контима'!O:O),FALSE))</f>
        <v>0</v>
      </c>
    </row>
    <row r="465" spans="1:16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22">
        <f>IF(A465=0,0,+spisak!#REF!)</f>
        <v>0</v>
      </c>
      <c r="F465" s="122">
        <f>+IF(A465=0,0,VLOOKUP(prenos!G465,spisak!C$11:O$498,12,FALSE))</f>
        <v>0</v>
      </c>
      <c r="G465">
        <f>IF(A465=0,0,+VLOOKUP($A465,'по изворима и контима'!$A$12:D$499,4,FALSE))</f>
        <v>0</v>
      </c>
      <c r="H465">
        <f>IF(A465=0,0,+VLOOKUP($A465,'по изворима и контима'!$A$12:G$499,5,FALSE))</f>
        <v>0</v>
      </c>
      <c r="I465">
        <f>IF(A465=0,0,+VLOOKUP($A465,'по изворима и контима'!$A$12:H$499,6,FALSE))</f>
        <v>0</v>
      </c>
      <c r="J465">
        <f>IF(A465=0,0,+VLOOKUP($A465,'по изворима и контима'!$A$12:H$499,7,FALSE))</f>
        <v>0</v>
      </c>
      <c r="K465">
        <f>IF(A465=0,0,+VLOOKUP($A465,'по изворима и контима'!$A$12:I$499,8,FALSE))</f>
        <v>0</v>
      </c>
      <c r="L465">
        <f>IF(B465=0,0,+VLOOKUP($A465,'по изворима и контима'!$A$12:J$499,9,FALSE))</f>
        <v>0</v>
      </c>
      <c r="M465">
        <f>IF($A465=0,0,+VLOOKUP($G465,spisak!$C$11:$F$30,3,FALSE))</f>
        <v>0</v>
      </c>
      <c r="N465">
        <f>IF($A465=0,0,+VLOOKUP($G465,spisak!$C$11:$F$30,4,FALSE))</f>
        <v>0</v>
      </c>
      <c r="O465" s="141">
        <f t="shared" ref="O465" si="514">+IF(A465=0,0,"nakon 2018")</f>
        <v>0</v>
      </c>
      <c r="P465" s="123">
        <f>IF(C465=0,0,+VLOOKUP($A465,'по изворима и контима'!$A$12:R$499,COLUMN('по изворима и контима'!P:P),FALSE))</f>
        <v>0</v>
      </c>
    </row>
    <row r="466" spans="1:16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22">
        <f>IF(A466=0,0,+spisak!#REF!)</f>
        <v>0</v>
      </c>
      <c r="F466" s="122">
        <f>+IF(A466=0,0,VLOOKUP(prenos!G466,spisak!C$11:O$498,12,FALSE))</f>
        <v>0</v>
      </c>
      <c r="G466">
        <f>IF(A466=0,0,+VLOOKUP($A466,'по изворима и контима'!$A$12:D$499,4,FALSE))</f>
        <v>0</v>
      </c>
      <c r="H466">
        <f>IF(A466=0,0,+VLOOKUP($A466,'по изворима и контима'!$A$12:G$499,5,FALSE))</f>
        <v>0</v>
      </c>
      <c r="I466">
        <f>IF(A466=0,0,+VLOOKUP($A466,'по изворима и контима'!$A$12:H$499,6,FALSE))</f>
        <v>0</v>
      </c>
      <c r="J466">
        <f>IF(A466=0,0,+VLOOKUP($A466,'по изворима и контима'!$A$12:H$499,7,FALSE))</f>
        <v>0</v>
      </c>
      <c r="K466">
        <f>IF(A466=0,0,+VLOOKUP($A466,'по изворима и контима'!$A$12:I$499,8,FALSE))</f>
        <v>0</v>
      </c>
      <c r="L466">
        <f>IF(B466=0,0,+VLOOKUP($A466,'по изворима и контима'!$A$12:J$499,9,FALSE))</f>
        <v>0</v>
      </c>
      <c r="M466">
        <f>IF($A466=0,0,+VLOOKUP($G466,spisak!$C$11:$F$30,3,FALSE))</f>
        <v>0</v>
      </c>
      <c r="N466">
        <f>IF($A466=0,0,+VLOOKUP($G466,spisak!$C$11:$F$30,4,FALSE))</f>
        <v>0</v>
      </c>
      <c r="O466" s="141">
        <f t="shared" ref="O466" si="515">+IF(A466=0,0,"do 2014")</f>
        <v>0</v>
      </c>
      <c r="P466" s="123">
        <f>IF(A466=0,0,+VLOOKUP($A466,'по изворима и контима'!$A$12:L$499,COLUMN('по изворима и контима'!J:J),FALSE))</f>
        <v>0</v>
      </c>
    </row>
    <row r="467" spans="1:16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22">
        <f>IF(A467=0,0,+spisak!#REF!)</f>
        <v>0</v>
      </c>
      <c r="F467" s="122">
        <f>+IF(A467=0,0,VLOOKUP(prenos!G467,spisak!C$11:O$498,12,FALSE))</f>
        <v>0</v>
      </c>
      <c r="G467">
        <f>IF(A467=0,0,+VLOOKUP($A467,'по изворима и контима'!$A$12:D$499,4,FALSE))</f>
        <v>0</v>
      </c>
      <c r="H467">
        <f>IF(A467=0,0,+VLOOKUP($A467,'по изворима и контима'!$A$12:G$499,5,FALSE))</f>
        <v>0</v>
      </c>
      <c r="I467">
        <f>IF(A467=0,0,+VLOOKUP($A467,'по изворима и контима'!$A$12:H$499,6,FALSE))</f>
        <v>0</v>
      </c>
      <c r="J467">
        <f>IF(A467=0,0,+VLOOKUP($A467,'по изворима и контима'!$A$12:H$499,7,FALSE))</f>
        <v>0</v>
      </c>
      <c r="K467">
        <f>IF(A467=0,0,+VLOOKUP($A467,'по изворима и контима'!$A$12:I$499,8,FALSE))</f>
        <v>0</v>
      </c>
      <c r="L467">
        <f>IF(B467=0,0,+VLOOKUP($A467,'по изворима и контима'!$A$12:J$499,9,FALSE))</f>
        <v>0</v>
      </c>
      <c r="M467">
        <f>IF($A467=0,0,+VLOOKUP($G467,spisak!$C$11:$F$30,3,FALSE))</f>
        <v>0</v>
      </c>
      <c r="N467">
        <f>IF($A467=0,0,+VLOOKUP($G467,spisak!$C$11:$F$30,4,FALSE))</f>
        <v>0</v>
      </c>
      <c r="O467" s="141">
        <f t="shared" ref="O467" si="516">+IF(A467=0,0,"2015-plan")</f>
        <v>0</v>
      </c>
      <c r="P467" s="123">
        <f>IF(A467=0,0,+VLOOKUP($A467,'по изворима и контима'!$A$12:R$499,COLUMN('по изворима и контима'!K:K),FALSE))</f>
        <v>0</v>
      </c>
    </row>
    <row r="468" spans="1:16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22">
        <f>IF(A468=0,0,+spisak!#REF!)</f>
        <v>0</v>
      </c>
      <c r="F468" s="122">
        <f>+IF(A468=0,0,VLOOKUP(prenos!G468,spisak!C$11:O$498,12,FALSE))</f>
        <v>0</v>
      </c>
      <c r="G468">
        <f>IF(A468=0,0,+VLOOKUP($A468,'по изворима и контима'!$A$12:D$499,4,FALSE))</f>
        <v>0</v>
      </c>
      <c r="H468">
        <f>IF(A468=0,0,+VLOOKUP($A468,'по изворима и контима'!$A$12:G$499,5,FALSE))</f>
        <v>0</v>
      </c>
      <c r="I468">
        <f>IF(A468=0,0,+VLOOKUP($A468,'по изворима и контима'!$A$12:H$499,6,FALSE))</f>
        <v>0</v>
      </c>
      <c r="J468">
        <f>IF(A468=0,0,+VLOOKUP($A468,'по изворима и контима'!$A$12:H$499,7,FALSE))</f>
        <v>0</v>
      </c>
      <c r="K468">
        <f>IF(A468=0,0,+VLOOKUP($A468,'по изворима и контима'!$A$12:I$499,8,FALSE))</f>
        <v>0</v>
      </c>
      <c r="L468">
        <f>IF(B468=0,0,+VLOOKUP($A468,'по изворима и контима'!$A$12:J$499,9,FALSE))</f>
        <v>0</v>
      </c>
      <c r="M468">
        <f>IF($A468=0,0,+VLOOKUP($G468,spisak!$C$11:$F$30,3,FALSE))</f>
        <v>0</v>
      </c>
      <c r="N468">
        <f>IF($A468=0,0,+VLOOKUP($G468,spisak!$C$11:$F$30,4,FALSE))</f>
        <v>0</v>
      </c>
      <c r="O468" s="141">
        <f t="shared" ref="O468" si="517">+IF(A468=0,0,"2015-procena")</f>
        <v>0</v>
      </c>
      <c r="P468" s="123">
        <f>IF(A468=0,0,+VLOOKUP($A468,'по изворима и контима'!$A$12:R$499,COLUMN('по изворима и контима'!L:L),FALSE))</f>
        <v>0</v>
      </c>
    </row>
    <row r="469" spans="1:16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22">
        <f>IF(A469=0,0,+spisak!#REF!)</f>
        <v>0</v>
      </c>
      <c r="F469" s="122">
        <f>+IF(A469=0,0,VLOOKUP(prenos!G469,spisak!C$11:O$498,12,FALSE))</f>
        <v>0</v>
      </c>
      <c r="G469">
        <f>IF(A469=0,0,+VLOOKUP($A469,'по изворима и контима'!$A$12:D$499,4,FALSE))</f>
        <v>0</v>
      </c>
      <c r="H469">
        <f>IF(A469=0,0,+VLOOKUP($A469,'по изворима и контима'!$A$12:G$499,5,FALSE))</f>
        <v>0</v>
      </c>
      <c r="I469">
        <f>IF(A469=0,0,+VLOOKUP($A469,'по изворима и контима'!$A$12:H$499,6,FALSE))</f>
        <v>0</v>
      </c>
      <c r="J469">
        <f>IF(A469=0,0,+VLOOKUP($A469,'по изворима и контима'!$A$12:H$499,7,FALSE))</f>
        <v>0</v>
      </c>
      <c r="K469">
        <f>IF(A469=0,0,+VLOOKUP($A469,'по изворима и контима'!$A$12:I$499,8,FALSE))</f>
        <v>0</v>
      </c>
      <c r="L469">
        <f>IF(B469=0,0,+VLOOKUP($A469,'по изворима и контима'!$A$12:J$499,9,FALSE))</f>
        <v>0</v>
      </c>
      <c r="M469">
        <f>IF($A469=0,0,+VLOOKUP($G469,spisak!$C$11:$F$30,3,FALSE))</f>
        <v>0</v>
      </c>
      <c r="N469">
        <f>IF($A469=0,0,+VLOOKUP($G469,spisak!$C$11:$F$30,4,FALSE))</f>
        <v>0</v>
      </c>
      <c r="O469" s="141">
        <f t="shared" ref="O469" si="518">+IF(A469=0,0,"2016")</f>
        <v>0</v>
      </c>
      <c r="P469" s="123">
        <f>IF(A469=0,0,+VLOOKUP($A469,'по изворима и контима'!$A$12:R$499,COLUMN('по изворима и контима'!M:M),FALSE))</f>
        <v>0</v>
      </c>
    </row>
    <row r="470" spans="1:16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22">
        <f>IF(A470=0,0,+spisak!#REF!)</f>
        <v>0</v>
      </c>
      <c r="F470" s="122">
        <f>+IF(A470=0,0,VLOOKUP(prenos!G470,spisak!C$11:O$498,12,FALSE))</f>
        <v>0</v>
      </c>
      <c r="G470">
        <f>IF(A470=0,0,+VLOOKUP($A470,'по изворима и контима'!$A$12:D$499,4,FALSE))</f>
        <v>0</v>
      </c>
      <c r="H470">
        <f>IF(A470=0,0,+VLOOKUP($A470,'по изворима и контима'!$A$12:G$499,5,FALSE))</f>
        <v>0</v>
      </c>
      <c r="I470">
        <f>IF(A470=0,0,+VLOOKUP($A470,'по изворима и контима'!$A$12:H$499,6,FALSE))</f>
        <v>0</v>
      </c>
      <c r="J470">
        <f>IF(A470=0,0,+VLOOKUP($A470,'по изворима и контима'!$A$12:H$499,7,FALSE))</f>
        <v>0</v>
      </c>
      <c r="K470">
        <f>IF(A470=0,0,+VLOOKUP($A470,'по изворима и контима'!$A$12:I$499,8,FALSE))</f>
        <v>0</v>
      </c>
      <c r="L470">
        <f>IF(B470=0,0,+VLOOKUP($A470,'по изворима и контима'!$A$12:J$499,9,FALSE))</f>
        <v>0</v>
      </c>
      <c r="M470">
        <f>IF($A470=0,0,+VLOOKUP($G470,spisak!$C$11:$F$30,3,FALSE))</f>
        <v>0</v>
      </c>
      <c r="N470">
        <f>IF($A470=0,0,+VLOOKUP($G470,spisak!$C$11:$F$30,4,FALSE))</f>
        <v>0</v>
      </c>
      <c r="O470" s="141">
        <f t="shared" ref="O470" si="519">+IF(A470=0,0,"2017")</f>
        <v>0</v>
      </c>
      <c r="P470" s="123">
        <f>IF(C470=0,0,+VLOOKUP($A470,'по изворима и контима'!$A$12:R$499,COLUMN('по изворима и контима'!N:N),FALSE))</f>
        <v>0</v>
      </c>
    </row>
    <row r="471" spans="1:16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22">
        <f>IF(A471=0,0,+spisak!#REF!)</f>
        <v>0</v>
      </c>
      <c r="F471" s="122">
        <f>+IF(A471=0,0,VLOOKUP(prenos!G471,spisak!C$11:O$498,12,FALSE))</f>
        <v>0</v>
      </c>
      <c r="G471">
        <f>IF(A471=0,0,+VLOOKUP($A471,'по изворима и контима'!$A$12:D$499,4,FALSE))</f>
        <v>0</v>
      </c>
      <c r="H471">
        <f>IF(A471=0,0,+VLOOKUP($A471,'по изворима и контима'!$A$12:G$499,5,FALSE))</f>
        <v>0</v>
      </c>
      <c r="I471">
        <f>IF(A471=0,0,+VLOOKUP($A471,'по изворима и контима'!$A$12:H$499,6,FALSE))</f>
        <v>0</v>
      </c>
      <c r="J471">
        <f>IF(A471=0,0,+VLOOKUP($A471,'по изворима и контима'!$A$12:H$499,7,FALSE))</f>
        <v>0</v>
      </c>
      <c r="K471">
        <f>IF(A471=0,0,+VLOOKUP($A471,'по изворима и контима'!$A$12:I$499,8,FALSE))</f>
        <v>0</v>
      </c>
      <c r="L471">
        <f>IF(B471=0,0,+VLOOKUP($A471,'по изворима и контима'!$A$12:J$499,9,FALSE))</f>
        <v>0</v>
      </c>
      <c r="M471">
        <f>IF($A471=0,0,+VLOOKUP($G471,spisak!$C$11:$F$30,3,FALSE))</f>
        <v>0</v>
      </c>
      <c r="N471">
        <f>IF($A471=0,0,+VLOOKUP($G471,spisak!$C$11:$F$30,4,FALSE))</f>
        <v>0</v>
      </c>
      <c r="O471" s="141">
        <f t="shared" ref="O471" si="520">+IF(A471=0,0,"2018")</f>
        <v>0</v>
      </c>
      <c r="P471" s="123">
        <f>IF(C471=0,0,+VLOOKUP($A471,'по изворима и контима'!$A$12:R$499,COLUMN('по изворима и контима'!O:O),FALSE))</f>
        <v>0</v>
      </c>
    </row>
    <row r="472" spans="1:16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22">
        <f>IF(A472=0,0,+spisak!#REF!)</f>
        <v>0</v>
      </c>
      <c r="F472" s="122">
        <f>+IF(A472=0,0,VLOOKUP(prenos!G472,spisak!C$11:O$498,12,FALSE))</f>
        <v>0</v>
      </c>
      <c r="G472">
        <f>IF(A472=0,0,+VLOOKUP($A472,'по изворима и контима'!$A$12:D$499,4,FALSE))</f>
        <v>0</v>
      </c>
      <c r="H472">
        <f>IF(A472=0,0,+VLOOKUP($A472,'по изворима и контима'!$A$12:G$499,5,FALSE))</f>
        <v>0</v>
      </c>
      <c r="I472">
        <f>IF(A472=0,0,+VLOOKUP($A472,'по изворима и контима'!$A$12:H$499,6,FALSE))</f>
        <v>0</v>
      </c>
      <c r="J472">
        <f>IF(A472=0,0,+VLOOKUP($A472,'по изворима и контима'!$A$12:H$499,7,FALSE))</f>
        <v>0</v>
      </c>
      <c r="K472">
        <f>IF(A472=0,0,+VLOOKUP($A472,'по изворима и контима'!$A$12:I$499,8,FALSE))</f>
        <v>0</v>
      </c>
      <c r="L472">
        <f>IF(B472=0,0,+VLOOKUP($A472,'по изворима и контима'!$A$12:J$499,9,FALSE))</f>
        <v>0</v>
      </c>
      <c r="M472">
        <f>IF($A472=0,0,+VLOOKUP($G472,spisak!$C$11:$F$30,3,FALSE))</f>
        <v>0</v>
      </c>
      <c r="N472">
        <f>IF($A472=0,0,+VLOOKUP($G472,spisak!$C$11:$F$30,4,FALSE))</f>
        <v>0</v>
      </c>
      <c r="O472" s="141">
        <f t="shared" ref="O472" si="521">+IF(A472=0,0,"nakon 2018")</f>
        <v>0</v>
      </c>
      <c r="P472" s="123">
        <f>IF(C472=0,0,+VLOOKUP($A472,'по изворима и контима'!$A$12:R$499,COLUMN('по изворима и контима'!P:P),FALSE))</f>
        <v>0</v>
      </c>
    </row>
    <row r="473" spans="1:16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22">
        <f>IF(A473=0,0,+spisak!#REF!)</f>
        <v>0</v>
      </c>
      <c r="F473" s="122">
        <f>+IF(A473=0,0,VLOOKUP(prenos!G473,spisak!C$11:O$498,12,FALSE))</f>
        <v>0</v>
      </c>
      <c r="G473">
        <f>IF(A473=0,0,+VLOOKUP($A473,'по изворима и контима'!$A$12:D$499,4,FALSE))</f>
        <v>0</v>
      </c>
      <c r="H473">
        <f>IF(A473=0,0,+VLOOKUP($A473,'по изворима и контима'!$A$12:G$499,5,FALSE))</f>
        <v>0</v>
      </c>
      <c r="I473">
        <f>IF(A473=0,0,+VLOOKUP($A473,'по изворима и контима'!$A$12:H$499,6,FALSE))</f>
        <v>0</v>
      </c>
      <c r="J473">
        <f>IF(A473=0,0,+VLOOKUP($A473,'по изворима и контима'!$A$12:H$499,7,FALSE))</f>
        <v>0</v>
      </c>
      <c r="K473">
        <f>IF(A473=0,0,+VLOOKUP($A473,'по изворима и контима'!$A$12:I$499,8,FALSE))</f>
        <v>0</v>
      </c>
      <c r="L473">
        <f>IF(B473=0,0,+VLOOKUP($A473,'по изворима и контима'!$A$12:J$499,9,FALSE))</f>
        <v>0</v>
      </c>
      <c r="M473">
        <f>IF($A473=0,0,+VLOOKUP($G473,spisak!$C$11:$F$30,3,FALSE))</f>
        <v>0</v>
      </c>
      <c r="N473">
        <f>IF($A473=0,0,+VLOOKUP($G473,spisak!$C$11:$F$30,4,FALSE))</f>
        <v>0</v>
      </c>
      <c r="O473" s="141">
        <f t="shared" ref="O473" si="522">+IF(A473=0,0,"do 2014")</f>
        <v>0</v>
      </c>
      <c r="P473" s="123">
        <f>IF(A473=0,0,+VLOOKUP($A473,'по изворима и контима'!$A$12:L$499,COLUMN('по изворима и контима'!J:J),FALSE))</f>
        <v>0</v>
      </c>
    </row>
    <row r="474" spans="1:16">
      <c r="A474">
        <f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22">
        <f>IF(A474=0,0,+spisak!#REF!)</f>
        <v>0</v>
      </c>
      <c r="F474" s="122">
        <f>+IF(A474=0,0,VLOOKUP(prenos!G474,spisak!C$11:O$498,12,FALSE))</f>
        <v>0</v>
      </c>
      <c r="G474">
        <f>IF(A474=0,0,+VLOOKUP($A474,'по изворима и контима'!$A$12:D$499,4,FALSE))</f>
        <v>0</v>
      </c>
      <c r="H474">
        <f>IF(A474=0,0,+VLOOKUP($A474,'по изворима и контима'!$A$12:G$499,5,FALSE))</f>
        <v>0</v>
      </c>
      <c r="I474">
        <f>IF(A474=0,0,+VLOOKUP($A474,'по изворима и контима'!$A$12:H$499,6,FALSE))</f>
        <v>0</v>
      </c>
      <c r="J474">
        <f>IF(A474=0,0,+VLOOKUP($A474,'по изворима и контима'!$A$12:H$499,7,FALSE))</f>
        <v>0</v>
      </c>
      <c r="K474">
        <f>IF(A474=0,0,+VLOOKUP($A474,'по изворима и контима'!$A$12:I$499,8,FALSE))</f>
        <v>0</v>
      </c>
      <c r="L474">
        <f>IF(B474=0,0,+VLOOKUP($A474,'по изворима и контима'!$A$12:J$499,9,FALSE))</f>
        <v>0</v>
      </c>
      <c r="M474">
        <f>IF($A474=0,0,+VLOOKUP($G474,spisak!$C$11:$F$30,3,FALSE))</f>
        <v>0</v>
      </c>
      <c r="N474">
        <f>IF($A474=0,0,+VLOOKUP($G474,spisak!$C$11:$F$30,4,FALSE))</f>
        <v>0</v>
      </c>
      <c r="O474" s="141">
        <f t="shared" ref="O474" si="523">+IF(A474=0,0,"2015-plan")</f>
        <v>0</v>
      </c>
      <c r="P474" s="123">
        <f>IF(A474=0,0,+VLOOKUP($A474,'по изворима и контима'!$A$12:R$499,COLUMN('по изворима и контима'!K:K),FALSE))</f>
        <v>0</v>
      </c>
    </row>
    <row r="475" spans="1:16">
      <c r="A475">
        <f t="shared" ref="A475:A479" si="524">+A474</f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22">
        <f>IF(A475=0,0,+spisak!#REF!)</f>
        <v>0</v>
      </c>
      <c r="F475" s="122">
        <f>+IF(A475=0,0,VLOOKUP(prenos!G475,spisak!C$11:O$498,12,FALSE))</f>
        <v>0</v>
      </c>
      <c r="G475">
        <f>IF(A475=0,0,+VLOOKUP($A475,'по изворима и контима'!$A$12:D$499,4,FALSE))</f>
        <v>0</v>
      </c>
      <c r="H475">
        <f>IF(A475=0,0,+VLOOKUP($A475,'по изворима и контима'!$A$12:G$499,5,FALSE))</f>
        <v>0</v>
      </c>
      <c r="I475">
        <f>IF(A475=0,0,+VLOOKUP($A475,'по изворима и контима'!$A$12:H$499,6,FALSE))</f>
        <v>0</v>
      </c>
      <c r="J475">
        <f>IF(A475=0,0,+VLOOKUP($A475,'по изворима и контима'!$A$12:H$499,7,FALSE))</f>
        <v>0</v>
      </c>
      <c r="K475">
        <f>IF(A475=0,0,+VLOOKUP($A475,'по изворима и контима'!$A$12:I$499,8,FALSE))</f>
        <v>0</v>
      </c>
      <c r="L475">
        <f>IF(B475=0,0,+VLOOKUP($A475,'по изворима и контима'!$A$12:J$499,9,FALSE))</f>
        <v>0</v>
      </c>
      <c r="M475">
        <f>IF($A475=0,0,+VLOOKUP($G475,spisak!$C$11:$F$30,3,FALSE))</f>
        <v>0</v>
      </c>
      <c r="N475">
        <f>IF($A475=0,0,+VLOOKUP($G475,spisak!$C$11:$F$30,4,FALSE))</f>
        <v>0</v>
      </c>
      <c r="O475" s="141">
        <f t="shared" ref="O475" si="525">+IF(A475=0,0,"2015-procena")</f>
        <v>0</v>
      </c>
      <c r="P475" s="123">
        <f>IF(A475=0,0,+VLOOKUP($A475,'по изворима и контима'!$A$12:R$499,COLUMN('по изворима и контима'!L:L),FALSE))</f>
        <v>0</v>
      </c>
    </row>
    <row r="476" spans="1:16">
      <c r="A476">
        <f t="shared" si="524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22">
        <f>IF(A476=0,0,+spisak!#REF!)</f>
        <v>0</v>
      </c>
      <c r="F476" s="122">
        <f>+IF(A476=0,0,VLOOKUP(prenos!G476,spisak!C$11:O$498,12,FALSE))</f>
        <v>0</v>
      </c>
      <c r="G476">
        <f>IF(A476=0,0,+VLOOKUP($A476,'по изворима и контима'!$A$12:D$499,4,FALSE))</f>
        <v>0</v>
      </c>
      <c r="H476">
        <f>IF(A476=0,0,+VLOOKUP($A476,'по изворима и контима'!$A$12:G$499,5,FALSE))</f>
        <v>0</v>
      </c>
      <c r="I476">
        <f>IF(A476=0,0,+VLOOKUP($A476,'по изворима и контима'!$A$12:H$499,6,FALSE))</f>
        <v>0</v>
      </c>
      <c r="J476">
        <f>IF(A476=0,0,+VLOOKUP($A476,'по изворима и контима'!$A$12:H$499,7,FALSE))</f>
        <v>0</v>
      </c>
      <c r="K476">
        <f>IF(A476=0,0,+VLOOKUP($A476,'по изворима и контима'!$A$12:I$499,8,FALSE))</f>
        <v>0</v>
      </c>
      <c r="L476">
        <f>IF(B476=0,0,+VLOOKUP($A476,'по изворима и контима'!$A$12:J$499,9,FALSE))</f>
        <v>0</v>
      </c>
      <c r="M476">
        <f>IF($A476=0,0,+VLOOKUP($G476,spisak!$C$11:$F$30,3,FALSE))</f>
        <v>0</v>
      </c>
      <c r="N476">
        <f>IF($A476=0,0,+VLOOKUP($G476,spisak!$C$11:$F$30,4,FALSE))</f>
        <v>0</v>
      </c>
      <c r="O476" s="141">
        <f t="shared" ref="O476" si="526">+IF(A476=0,0,"2016")</f>
        <v>0</v>
      </c>
      <c r="P476" s="123">
        <f>IF(A476=0,0,+VLOOKUP($A476,'по изворима и контима'!$A$12:R$499,COLUMN('по изворима и контима'!M:M),FALSE))</f>
        <v>0</v>
      </c>
    </row>
    <row r="477" spans="1:16">
      <c r="A477">
        <f t="shared" si="524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22">
        <f>IF(A477=0,0,+spisak!#REF!)</f>
        <v>0</v>
      </c>
      <c r="F477" s="122">
        <f>+IF(A477=0,0,VLOOKUP(prenos!G477,spisak!C$11:O$498,12,FALSE))</f>
        <v>0</v>
      </c>
      <c r="G477">
        <f>IF(A477=0,0,+VLOOKUP($A477,'по изворима и контима'!$A$12:D$499,4,FALSE))</f>
        <v>0</v>
      </c>
      <c r="H477">
        <f>IF(A477=0,0,+VLOOKUP($A477,'по изворима и контима'!$A$12:G$499,5,FALSE))</f>
        <v>0</v>
      </c>
      <c r="I477">
        <f>IF(A477=0,0,+VLOOKUP($A477,'по изворима и контима'!$A$12:H$499,6,FALSE))</f>
        <v>0</v>
      </c>
      <c r="J477">
        <f>IF(A477=0,0,+VLOOKUP($A477,'по изворима и контима'!$A$12:H$499,7,FALSE))</f>
        <v>0</v>
      </c>
      <c r="K477">
        <f>IF(A477=0,0,+VLOOKUP($A477,'по изворима и контима'!$A$12:I$499,8,FALSE))</f>
        <v>0</v>
      </c>
      <c r="L477">
        <f>IF(B477=0,0,+VLOOKUP($A477,'по изворима и контима'!$A$12:J$499,9,FALSE))</f>
        <v>0</v>
      </c>
      <c r="M477">
        <f>IF($A477=0,0,+VLOOKUP($G477,spisak!$C$11:$F$30,3,FALSE))</f>
        <v>0</v>
      </c>
      <c r="N477">
        <f>IF($A477=0,0,+VLOOKUP($G477,spisak!$C$11:$F$30,4,FALSE))</f>
        <v>0</v>
      </c>
      <c r="O477" s="141">
        <f t="shared" ref="O477" si="527">+IF(A477=0,0,"2017")</f>
        <v>0</v>
      </c>
      <c r="P477" s="123">
        <f>IF(C477=0,0,+VLOOKUP($A477,'по изворима и контима'!$A$12:R$499,COLUMN('по изворима и контима'!N:N),FALSE))</f>
        <v>0</v>
      </c>
    </row>
    <row r="478" spans="1:16">
      <c r="A478">
        <f t="shared" si="524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22">
        <f>IF(A478=0,0,+spisak!#REF!)</f>
        <v>0</v>
      </c>
      <c r="F478" s="122">
        <f>+IF(A478=0,0,VLOOKUP(prenos!G478,spisak!C$11:O$498,12,FALSE))</f>
        <v>0</v>
      </c>
      <c r="G478">
        <f>IF(A478=0,0,+VLOOKUP($A478,'по изворима и контима'!$A$12:D$499,4,FALSE))</f>
        <v>0</v>
      </c>
      <c r="H478">
        <f>IF(A478=0,0,+VLOOKUP($A478,'по изворима и контима'!$A$12:G$499,5,FALSE))</f>
        <v>0</v>
      </c>
      <c r="I478">
        <f>IF(A478=0,0,+VLOOKUP($A478,'по изворима и контима'!$A$12:H$499,6,FALSE))</f>
        <v>0</v>
      </c>
      <c r="J478">
        <f>IF(A478=0,0,+VLOOKUP($A478,'по изворима и контима'!$A$12:H$499,7,FALSE))</f>
        <v>0</v>
      </c>
      <c r="K478">
        <f>IF(A478=0,0,+VLOOKUP($A478,'по изворима и контима'!$A$12:I$499,8,FALSE))</f>
        <v>0</v>
      </c>
      <c r="L478">
        <f>IF(B478=0,0,+VLOOKUP($A478,'по изворима и контима'!$A$12:J$499,9,FALSE))</f>
        <v>0</v>
      </c>
      <c r="M478">
        <f>IF($A478=0,0,+VLOOKUP($G478,spisak!$C$11:$F$30,3,FALSE))</f>
        <v>0</v>
      </c>
      <c r="N478">
        <f>IF($A478=0,0,+VLOOKUP($G478,spisak!$C$11:$F$30,4,FALSE))</f>
        <v>0</v>
      </c>
      <c r="O478" s="141">
        <f t="shared" ref="O478" si="528">+IF(A478=0,0,"2018")</f>
        <v>0</v>
      </c>
      <c r="P478" s="123">
        <f>IF(C478=0,0,+VLOOKUP($A478,'по изворима и контима'!$A$12:R$499,COLUMN('по изворима и контима'!O:O),FALSE))</f>
        <v>0</v>
      </c>
    </row>
    <row r="479" spans="1:16">
      <c r="A479">
        <f t="shared" si="524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22">
        <f>IF(A479=0,0,+spisak!#REF!)</f>
        <v>0</v>
      </c>
      <c r="F479" s="122">
        <f>+IF(A479=0,0,VLOOKUP(prenos!G479,spisak!C$11:O$498,12,FALSE))</f>
        <v>0</v>
      </c>
      <c r="G479">
        <f>IF(A479=0,0,+VLOOKUP($A479,'по изворима и контима'!$A$12:D$499,4,FALSE))</f>
        <v>0</v>
      </c>
      <c r="H479">
        <f>IF(A479=0,0,+VLOOKUP($A479,'по изворима и контима'!$A$12:G$499,5,FALSE))</f>
        <v>0</v>
      </c>
      <c r="I479">
        <f>IF(A479=0,0,+VLOOKUP($A479,'по изворима и контима'!$A$12:H$499,6,FALSE))</f>
        <v>0</v>
      </c>
      <c r="J479">
        <f>IF(A479=0,0,+VLOOKUP($A479,'по изворима и контима'!$A$12:H$499,7,FALSE))</f>
        <v>0</v>
      </c>
      <c r="K479">
        <f>IF(A479=0,0,+VLOOKUP($A479,'по изворима и контима'!$A$12:I$499,8,FALSE))</f>
        <v>0</v>
      </c>
      <c r="L479">
        <f>IF(B479=0,0,+VLOOKUP($A479,'по изворима и контима'!$A$12:J$499,9,FALSE))</f>
        <v>0</v>
      </c>
      <c r="M479">
        <f>IF($A479=0,0,+VLOOKUP($G479,spisak!$C$11:$F$30,3,FALSE))</f>
        <v>0</v>
      </c>
      <c r="N479">
        <f>IF($A479=0,0,+VLOOKUP($G479,spisak!$C$11:$F$30,4,FALSE))</f>
        <v>0</v>
      </c>
      <c r="O479" s="141">
        <f t="shared" ref="O479" si="529">+IF(A479=0,0,"nakon 2018")</f>
        <v>0</v>
      </c>
      <c r="P479" s="123">
        <f>IF(C479=0,0,+VLOOKUP($A479,'по изворима и контима'!$A$12:R$499,COLUMN('по изворима и контима'!P:P),FALSE))</f>
        <v>0</v>
      </c>
    </row>
    <row r="480" spans="1:16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22">
        <f>IF(A480=0,0,+spisak!#REF!)</f>
        <v>0</v>
      </c>
      <c r="F480" s="122">
        <f>+IF(A480=0,0,VLOOKUP(prenos!G480,spisak!C$11:O$498,12,FALSE))</f>
        <v>0</v>
      </c>
      <c r="G480">
        <f>IF(A480=0,0,+VLOOKUP($A480,'по изворима и контима'!$A$12:D$499,4,FALSE))</f>
        <v>0</v>
      </c>
      <c r="H480">
        <f>IF(A480=0,0,+VLOOKUP($A480,'по изворима и контима'!$A$12:G$499,5,FALSE))</f>
        <v>0</v>
      </c>
      <c r="I480">
        <f>IF(A480=0,0,+VLOOKUP($A480,'по изворима и контима'!$A$12:H$499,6,FALSE))</f>
        <v>0</v>
      </c>
      <c r="J480">
        <f>IF(A480=0,0,+VLOOKUP($A480,'по изворима и контима'!$A$12:H$499,7,FALSE))</f>
        <v>0</v>
      </c>
      <c r="K480">
        <f>IF(A480=0,0,+VLOOKUP($A480,'по изворима и контима'!$A$12:I$499,8,FALSE))</f>
        <v>0</v>
      </c>
      <c r="L480">
        <f>IF(B480=0,0,+VLOOKUP($A480,'по изворима и контима'!$A$12:J$499,9,FALSE))</f>
        <v>0</v>
      </c>
      <c r="M480">
        <f>IF($A480=0,0,+VLOOKUP($G480,spisak!$C$11:$F$30,3,FALSE))</f>
        <v>0</v>
      </c>
      <c r="N480">
        <f>IF($A480=0,0,+VLOOKUP($G480,spisak!$C$11:$F$30,4,FALSE))</f>
        <v>0</v>
      </c>
      <c r="O480" s="141">
        <f t="shared" ref="O480" si="530">+IF(A480=0,0,"do 2014")</f>
        <v>0</v>
      </c>
      <c r="P480" s="123">
        <f>IF(A480=0,0,+VLOOKUP($A480,'по изворима и контима'!$A$12:L$499,COLUMN('по изворима и контима'!J:J),FALSE))</f>
        <v>0</v>
      </c>
    </row>
    <row r="481" spans="1:16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22">
        <f>IF(A481=0,0,+spisak!#REF!)</f>
        <v>0</v>
      </c>
      <c r="F481" s="122">
        <f>+IF(A481=0,0,VLOOKUP(prenos!G481,spisak!C$11:O$498,12,FALSE))</f>
        <v>0</v>
      </c>
      <c r="G481">
        <f>IF(A481=0,0,+VLOOKUP($A481,'по изворима и контима'!$A$12:D$499,4,FALSE))</f>
        <v>0</v>
      </c>
      <c r="H481">
        <f>IF(A481=0,0,+VLOOKUP($A481,'по изворима и контима'!$A$12:G$499,5,FALSE))</f>
        <v>0</v>
      </c>
      <c r="I481">
        <f>IF(A481=0,0,+VLOOKUP($A481,'по изворима и контима'!$A$12:H$499,6,FALSE))</f>
        <v>0</v>
      </c>
      <c r="J481">
        <f>IF(A481=0,0,+VLOOKUP($A481,'по изворима и контима'!$A$12:H$499,7,FALSE))</f>
        <v>0</v>
      </c>
      <c r="K481">
        <f>IF(A481=0,0,+VLOOKUP($A481,'по изворима и контима'!$A$12:I$499,8,FALSE))</f>
        <v>0</v>
      </c>
      <c r="L481">
        <f>IF(B481=0,0,+VLOOKUP($A481,'по изворима и контима'!$A$12:J$499,9,FALSE))</f>
        <v>0</v>
      </c>
      <c r="M481">
        <f>IF($A481=0,0,+VLOOKUP($G481,spisak!$C$11:$F$30,3,FALSE))</f>
        <v>0</v>
      </c>
      <c r="N481">
        <f>IF($A481=0,0,+VLOOKUP($G481,spisak!$C$11:$F$30,4,FALSE))</f>
        <v>0</v>
      </c>
      <c r="O481" s="141">
        <f t="shared" ref="O481" si="532">+IF(A481=0,0,"2015-plan")</f>
        <v>0</v>
      </c>
      <c r="P481" s="123">
        <f>IF(A481=0,0,+VLOOKUP($A481,'по изворима и контима'!$A$12:R$499,COLUMN('по изворима и контима'!K:K),FALSE))</f>
        <v>0</v>
      </c>
    </row>
    <row r="482" spans="1:16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22">
        <f>IF(A482=0,0,+spisak!#REF!)</f>
        <v>0</v>
      </c>
      <c r="F482" s="122">
        <f>+IF(A482=0,0,VLOOKUP(prenos!G482,spisak!C$11:O$498,12,FALSE))</f>
        <v>0</v>
      </c>
      <c r="G482">
        <f>IF(A482=0,0,+VLOOKUP($A482,'по изворима и контима'!$A$12:D$499,4,FALSE))</f>
        <v>0</v>
      </c>
      <c r="H482">
        <f>IF(A482=0,0,+VLOOKUP($A482,'по изворима и контима'!$A$12:G$499,5,FALSE))</f>
        <v>0</v>
      </c>
      <c r="I482">
        <f>IF(A482=0,0,+VLOOKUP($A482,'по изворима и контима'!$A$12:H$499,6,FALSE))</f>
        <v>0</v>
      </c>
      <c r="J482">
        <f>IF(A482=0,0,+VLOOKUP($A482,'по изворима и контима'!$A$12:H$499,7,FALSE))</f>
        <v>0</v>
      </c>
      <c r="K482">
        <f>IF(A482=0,0,+VLOOKUP($A482,'по изворима и контима'!$A$12:I$499,8,FALSE))</f>
        <v>0</v>
      </c>
      <c r="L482">
        <f>IF(B482=0,0,+VLOOKUP($A482,'по изворима и контима'!$A$12:J$499,9,FALSE))</f>
        <v>0</v>
      </c>
      <c r="M482">
        <f>IF($A482=0,0,+VLOOKUP($G482,spisak!$C$11:$F$30,3,FALSE))</f>
        <v>0</v>
      </c>
      <c r="N482">
        <f>IF($A482=0,0,+VLOOKUP($G482,spisak!$C$11:$F$30,4,FALSE))</f>
        <v>0</v>
      </c>
      <c r="O482" s="141">
        <f t="shared" ref="O482" si="533">+IF(A482=0,0,"2015-procena")</f>
        <v>0</v>
      </c>
      <c r="P482" s="123">
        <f>IF(A482=0,0,+VLOOKUP($A482,'по изворима и контима'!$A$12:R$499,COLUMN('по изворима и контима'!L:L),FALSE))</f>
        <v>0</v>
      </c>
    </row>
    <row r="483" spans="1:16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22">
        <f>IF(A483=0,0,+spisak!#REF!)</f>
        <v>0</v>
      </c>
      <c r="F483" s="122">
        <f>+IF(A483=0,0,VLOOKUP(prenos!G483,spisak!C$11:O$498,12,FALSE))</f>
        <v>0</v>
      </c>
      <c r="G483">
        <f>IF(A483=0,0,+VLOOKUP($A483,'по изворима и контима'!$A$12:D$499,4,FALSE))</f>
        <v>0</v>
      </c>
      <c r="H483">
        <f>IF(A483=0,0,+VLOOKUP($A483,'по изворима и контима'!$A$12:G$499,5,FALSE))</f>
        <v>0</v>
      </c>
      <c r="I483">
        <f>IF(A483=0,0,+VLOOKUP($A483,'по изворима и контима'!$A$12:H$499,6,FALSE))</f>
        <v>0</v>
      </c>
      <c r="J483">
        <f>IF(A483=0,0,+VLOOKUP($A483,'по изворима и контима'!$A$12:H$499,7,FALSE))</f>
        <v>0</v>
      </c>
      <c r="K483">
        <f>IF(A483=0,0,+VLOOKUP($A483,'по изворима и контима'!$A$12:I$499,8,FALSE))</f>
        <v>0</v>
      </c>
      <c r="L483">
        <f>IF(B483=0,0,+VLOOKUP($A483,'по изворима и контима'!$A$12:J$499,9,FALSE))</f>
        <v>0</v>
      </c>
      <c r="M483">
        <f>IF($A483=0,0,+VLOOKUP($G483,spisak!$C$11:$F$30,3,FALSE))</f>
        <v>0</v>
      </c>
      <c r="N483">
        <f>IF($A483=0,0,+VLOOKUP($G483,spisak!$C$11:$F$30,4,FALSE))</f>
        <v>0</v>
      </c>
      <c r="O483" s="141">
        <f t="shared" ref="O483" si="534">+IF(A483=0,0,"2016")</f>
        <v>0</v>
      </c>
      <c r="P483" s="123">
        <f>IF(A483=0,0,+VLOOKUP($A483,'по изворима и контима'!$A$12:R$499,COLUMN('по изворима и контима'!M:M),FALSE))</f>
        <v>0</v>
      </c>
    </row>
    <row r="484" spans="1:16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22">
        <f>IF(A484=0,0,+spisak!#REF!)</f>
        <v>0</v>
      </c>
      <c r="F484" s="122">
        <f>+IF(A484=0,0,VLOOKUP(prenos!G484,spisak!C$11:O$498,12,FALSE))</f>
        <v>0</v>
      </c>
      <c r="G484">
        <f>IF(A484=0,0,+VLOOKUP($A484,'по изворима и контима'!$A$12:D$499,4,FALSE))</f>
        <v>0</v>
      </c>
      <c r="H484">
        <f>IF(A484=0,0,+VLOOKUP($A484,'по изворима и контима'!$A$12:G$499,5,FALSE))</f>
        <v>0</v>
      </c>
      <c r="I484">
        <f>IF(A484=0,0,+VLOOKUP($A484,'по изворима и контима'!$A$12:H$499,6,FALSE))</f>
        <v>0</v>
      </c>
      <c r="J484">
        <f>IF(A484=0,0,+VLOOKUP($A484,'по изворима и контима'!$A$12:H$499,7,FALSE))</f>
        <v>0</v>
      </c>
      <c r="K484">
        <f>IF(A484=0,0,+VLOOKUP($A484,'по изворима и контима'!$A$12:I$499,8,FALSE))</f>
        <v>0</v>
      </c>
      <c r="L484">
        <f>IF(B484=0,0,+VLOOKUP($A484,'по изворима и контима'!$A$12:J$499,9,FALSE))</f>
        <v>0</v>
      </c>
      <c r="M484">
        <f>IF($A484=0,0,+VLOOKUP($G484,spisak!$C$11:$F$30,3,FALSE))</f>
        <v>0</v>
      </c>
      <c r="N484">
        <f>IF($A484=0,0,+VLOOKUP($G484,spisak!$C$11:$F$30,4,FALSE))</f>
        <v>0</v>
      </c>
      <c r="O484" s="141">
        <f t="shared" ref="O484" si="535">+IF(A484=0,0,"2017")</f>
        <v>0</v>
      </c>
      <c r="P484" s="123">
        <f>IF(C484=0,0,+VLOOKUP($A484,'по изворима и контима'!$A$12:R$499,COLUMN('по изворима и контима'!N:N),FALSE))</f>
        <v>0</v>
      </c>
    </row>
    <row r="485" spans="1:16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22">
        <f>IF(A485=0,0,+spisak!#REF!)</f>
        <v>0</v>
      </c>
      <c r="F485" s="122">
        <f>+IF(A485=0,0,VLOOKUP(prenos!G485,spisak!C$11:O$498,12,FALSE))</f>
        <v>0</v>
      </c>
      <c r="G485">
        <f>IF(A485=0,0,+VLOOKUP($A485,'по изворима и контима'!$A$12:D$499,4,FALSE))</f>
        <v>0</v>
      </c>
      <c r="H485">
        <f>IF(A485=0,0,+VLOOKUP($A485,'по изворима и контима'!$A$12:G$499,5,FALSE))</f>
        <v>0</v>
      </c>
      <c r="I485">
        <f>IF(A485=0,0,+VLOOKUP($A485,'по изворима и контима'!$A$12:H$499,6,FALSE))</f>
        <v>0</v>
      </c>
      <c r="J485">
        <f>IF(A485=0,0,+VLOOKUP($A485,'по изворима и контима'!$A$12:H$499,7,FALSE))</f>
        <v>0</v>
      </c>
      <c r="K485">
        <f>IF(A485=0,0,+VLOOKUP($A485,'по изворима и контима'!$A$12:I$499,8,FALSE))</f>
        <v>0</v>
      </c>
      <c r="L485">
        <f>IF(B485=0,0,+VLOOKUP($A485,'по изворима и контима'!$A$12:J$499,9,FALSE))</f>
        <v>0</v>
      </c>
      <c r="M485">
        <f>IF($A485=0,0,+VLOOKUP($G485,spisak!$C$11:$F$30,3,FALSE))</f>
        <v>0</v>
      </c>
      <c r="N485">
        <f>IF($A485=0,0,+VLOOKUP($G485,spisak!$C$11:$F$30,4,FALSE))</f>
        <v>0</v>
      </c>
      <c r="O485" s="141">
        <f t="shared" ref="O485" si="536">+IF(A485=0,0,"2018")</f>
        <v>0</v>
      </c>
      <c r="P485" s="123">
        <f>IF(C485=0,0,+VLOOKUP($A485,'по изворима и контима'!$A$12:R$499,COLUMN('по изворима и контима'!O:O),FALSE))</f>
        <v>0</v>
      </c>
    </row>
    <row r="486" spans="1:16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22">
        <f>IF(A486=0,0,+spisak!#REF!)</f>
        <v>0</v>
      </c>
      <c r="F486" s="122">
        <f>+IF(A486=0,0,VLOOKUP(prenos!G486,spisak!C$11:O$498,12,FALSE))</f>
        <v>0</v>
      </c>
      <c r="G486">
        <f>IF(A486=0,0,+VLOOKUP($A486,'по изворима и контима'!$A$12:D$499,4,FALSE))</f>
        <v>0</v>
      </c>
      <c r="H486">
        <f>IF(A486=0,0,+VLOOKUP($A486,'по изворима и контима'!$A$12:G$499,5,FALSE))</f>
        <v>0</v>
      </c>
      <c r="I486">
        <f>IF(A486=0,0,+VLOOKUP($A486,'по изворима и контима'!$A$12:H$499,6,FALSE))</f>
        <v>0</v>
      </c>
      <c r="J486">
        <f>IF(A486=0,0,+VLOOKUP($A486,'по изворима и контима'!$A$12:H$499,7,FALSE))</f>
        <v>0</v>
      </c>
      <c r="K486">
        <f>IF(A486=0,0,+VLOOKUP($A486,'по изворима и контима'!$A$12:I$499,8,FALSE))</f>
        <v>0</v>
      </c>
      <c r="L486">
        <f>IF(B486=0,0,+VLOOKUP($A486,'по изворима и контима'!$A$12:J$499,9,FALSE))</f>
        <v>0</v>
      </c>
      <c r="M486">
        <f>IF($A486=0,0,+VLOOKUP($G486,spisak!$C$11:$F$30,3,FALSE))</f>
        <v>0</v>
      </c>
      <c r="N486">
        <f>IF($A486=0,0,+VLOOKUP($G486,spisak!$C$11:$F$30,4,FALSE))</f>
        <v>0</v>
      </c>
      <c r="O486" s="141">
        <f t="shared" ref="O486" si="537">+IF(A486=0,0,"nakon 2018")</f>
        <v>0</v>
      </c>
      <c r="P486" s="123">
        <f>IF(C486=0,0,+VLOOKUP($A486,'по изворима и контима'!$A$12:R$499,COLUMN('по изворима и контима'!P:P),FALSE))</f>
        <v>0</v>
      </c>
    </row>
    <row r="487" spans="1:16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22">
        <f>IF(A487=0,0,+spisak!#REF!)</f>
        <v>0</v>
      </c>
      <c r="F487" s="122">
        <f>+IF(A487=0,0,VLOOKUP(prenos!G487,spisak!C$11:O$498,12,FALSE))</f>
        <v>0</v>
      </c>
      <c r="G487">
        <f>IF(A487=0,0,+VLOOKUP($A487,'по изворима и контима'!$A$12:D$499,4,FALSE))</f>
        <v>0</v>
      </c>
      <c r="H487">
        <f>IF(A487=0,0,+VLOOKUP($A487,'по изворима и контима'!$A$12:G$499,5,FALSE))</f>
        <v>0</v>
      </c>
      <c r="I487">
        <f>IF(A487=0,0,+VLOOKUP($A487,'по изворима и контима'!$A$12:H$499,6,FALSE))</f>
        <v>0</v>
      </c>
      <c r="J487">
        <f>IF(A487=0,0,+VLOOKUP($A487,'по изворима и контима'!$A$12:H$499,7,FALSE))</f>
        <v>0</v>
      </c>
      <c r="K487">
        <f>IF(A487=0,0,+VLOOKUP($A487,'по изворима и контима'!$A$12:I$499,8,FALSE))</f>
        <v>0</v>
      </c>
      <c r="L487">
        <f>IF(B487=0,0,+VLOOKUP($A487,'по изворима и контима'!$A$12:J$499,9,FALSE))</f>
        <v>0</v>
      </c>
      <c r="M487">
        <f>IF($A487=0,0,+VLOOKUP($G487,spisak!$C$11:$F$30,3,FALSE))</f>
        <v>0</v>
      </c>
      <c r="N487">
        <f>IF($A487=0,0,+VLOOKUP($G487,spisak!$C$11:$F$30,4,FALSE))</f>
        <v>0</v>
      </c>
      <c r="O487" s="141">
        <f t="shared" ref="O487" si="538">+IF(A487=0,0,"do 2014")</f>
        <v>0</v>
      </c>
      <c r="P487" s="123">
        <f>IF(A487=0,0,+VLOOKUP($A487,'по изворима и контима'!$A$12:L$499,COLUMN('по изворима и контима'!J:J),FALSE))</f>
        <v>0</v>
      </c>
    </row>
    <row r="488" spans="1:16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22">
        <f>IF(A488=0,0,+spisak!#REF!)</f>
        <v>0</v>
      </c>
      <c r="F488" s="122">
        <f>+IF(A488=0,0,VLOOKUP(prenos!G488,spisak!C$11:O$498,12,FALSE))</f>
        <v>0</v>
      </c>
      <c r="G488">
        <f>IF(A488=0,0,+VLOOKUP($A488,'по изворима и контима'!$A$12:D$499,4,FALSE))</f>
        <v>0</v>
      </c>
      <c r="H488">
        <f>IF(A488=0,0,+VLOOKUP($A488,'по изворима и контима'!$A$12:G$499,5,FALSE))</f>
        <v>0</v>
      </c>
      <c r="I488">
        <f>IF(A488=0,0,+VLOOKUP($A488,'по изворима и контима'!$A$12:H$499,6,FALSE))</f>
        <v>0</v>
      </c>
      <c r="J488">
        <f>IF(A488=0,0,+VLOOKUP($A488,'по изворима и контима'!$A$12:H$499,7,FALSE))</f>
        <v>0</v>
      </c>
      <c r="K488">
        <f>IF(A488=0,0,+VLOOKUP($A488,'по изворима и контима'!$A$12:I$499,8,FALSE))</f>
        <v>0</v>
      </c>
      <c r="L488">
        <f>IF(B488=0,0,+VLOOKUP($A488,'по изворима и контима'!$A$12:J$499,9,FALSE))</f>
        <v>0</v>
      </c>
      <c r="M488">
        <f>IF($A488=0,0,+VLOOKUP($G488,spisak!$C$11:$F$30,3,FALSE))</f>
        <v>0</v>
      </c>
      <c r="N488">
        <f>IF($A488=0,0,+VLOOKUP($G488,spisak!$C$11:$F$30,4,FALSE))</f>
        <v>0</v>
      </c>
      <c r="O488" s="141">
        <f t="shared" ref="O488" si="539">+IF(A488=0,0,"2015-plan")</f>
        <v>0</v>
      </c>
      <c r="P488" s="123">
        <f>IF(A488=0,0,+VLOOKUP($A488,'по изворима и контима'!$A$12:R$499,COLUMN('по изворима и контима'!K:K),FALSE))</f>
        <v>0</v>
      </c>
    </row>
    <row r="489" spans="1:16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22">
        <f>IF(A489=0,0,+spisak!#REF!)</f>
        <v>0</v>
      </c>
      <c r="F489" s="122">
        <f>+IF(A489=0,0,VLOOKUP(prenos!G489,spisak!C$11:O$498,12,FALSE))</f>
        <v>0</v>
      </c>
      <c r="G489">
        <f>IF(A489=0,0,+VLOOKUP($A489,'по изворима и контима'!$A$12:D$499,4,FALSE))</f>
        <v>0</v>
      </c>
      <c r="H489">
        <f>IF(A489=0,0,+VLOOKUP($A489,'по изворима и контима'!$A$12:G$499,5,FALSE))</f>
        <v>0</v>
      </c>
      <c r="I489">
        <f>IF(A489=0,0,+VLOOKUP($A489,'по изворима и контима'!$A$12:H$499,6,FALSE))</f>
        <v>0</v>
      </c>
      <c r="J489">
        <f>IF(A489=0,0,+VLOOKUP($A489,'по изворима и контима'!$A$12:H$499,7,FALSE))</f>
        <v>0</v>
      </c>
      <c r="K489">
        <f>IF(A489=0,0,+VLOOKUP($A489,'по изворима и контима'!$A$12:I$499,8,FALSE))</f>
        <v>0</v>
      </c>
      <c r="L489">
        <f>IF(B489=0,0,+VLOOKUP($A489,'по изворима и контима'!$A$12:J$499,9,FALSE))</f>
        <v>0</v>
      </c>
      <c r="M489">
        <f>IF($A489=0,0,+VLOOKUP($G489,spisak!$C$11:$F$30,3,FALSE))</f>
        <v>0</v>
      </c>
      <c r="N489">
        <f>IF($A489=0,0,+VLOOKUP($G489,spisak!$C$11:$F$30,4,FALSE))</f>
        <v>0</v>
      </c>
      <c r="O489" s="141">
        <f t="shared" ref="O489" si="541">+IF(A489=0,0,"2015-procena")</f>
        <v>0</v>
      </c>
      <c r="P489" s="123">
        <f>IF(A489=0,0,+VLOOKUP($A489,'по изворима и контима'!$A$12:R$499,COLUMN('по изворима и контима'!L:L),FALSE))</f>
        <v>0</v>
      </c>
    </row>
    <row r="490" spans="1:16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22">
        <f>IF(A490=0,0,+spisak!#REF!)</f>
        <v>0</v>
      </c>
      <c r="F490" s="122">
        <f>+IF(A490=0,0,VLOOKUP(prenos!G490,spisak!C$11:O$498,12,FALSE))</f>
        <v>0</v>
      </c>
      <c r="G490">
        <f>IF(A490=0,0,+VLOOKUP($A490,'по изворима и контима'!$A$12:D$499,4,FALSE))</f>
        <v>0</v>
      </c>
      <c r="H490">
        <f>IF(A490=0,0,+VLOOKUP($A490,'по изворима и контима'!$A$12:G$499,5,FALSE))</f>
        <v>0</v>
      </c>
      <c r="I490">
        <f>IF(A490=0,0,+VLOOKUP($A490,'по изворима и контима'!$A$12:H$499,6,FALSE))</f>
        <v>0</v>
      </c>
      <c r="J490">
        <f>IF(A490=0,0,+VLOOKUP($A490,'по изворима и контима'!$A$12:H$499,7,FALSE))</f>
        <v>0</v>
      </c>
      <c r="K490">
        <f>IF(A490=0,0,+VLOOKUP($A490,'по изворима и контима'!$A$12:I$499,8,FALSE))</f>
        <v>0</v>
      </c>
      <c r="L490">
        <f>IF(B490=0,0,+VLOOKUP($A490,'по изворима и контима'!$A$12:J$499,9,FALSE))</f>
        <v>0</v>
      </c>
      <c r="M490">
        <f>IF($A490=0,0,+VLOOKUP($G490,spisak!$C$11:$F$30,3,FALSE))</f>
        <v>0</v>
      </c>
      <c r="N490">
        <f>IF($A490=0,0,+VLOOKUP($G490,spisak!$C$11:$F$30,4,FALSE))</f>
        <v>0</v>
      </c>
      <c r="O490" s="141">
        <f t="shared" ref="O490" si="542">+IF(A490=0,0,"2016")</f>
        <v>0</v>
      </c>
      <c r="P490" s="123">
        <f>IF(A490=0,0,+VLOOKUP($A490,'по изворима и контима'!$A$12:R$499,COLUMN('по изворима и контима'!M:M),FALSE))</f>
        <v>0</v>
      </c>
    </row>
    <row r="491" spans="1:16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22">
        <f>IF(A491=0,0,+spisak!#REF!)</f>
        <v>0</v>
      </c>
      <c r="F491" s="122">
        <f>+IF(A491=0,0,VLOOKUP(prenos!G491,spisak!C$11:O$498,12,FALSE))</f>
        <v>0</v>
      </c>
      <c r="G491">
        <f>IF(A491=0,0,+VLOOKUP($A491,'по изворима и контима'!$A$12:D$499,4,FALSE))</f>
        <v>0</v>
      </c>
      <c r="H491">
        <f>IF(A491=0,0,+VLOOKUP($A491,'по изворима и контима'!$A$12:G$499,5,FALSE))</f>
        <v>0</v>
      </c>
      <c r="I491">
        <f>IF(A491=0,0,+VLOOKUP($A491,'по изворима и контима'!$A$12:H$499,6,FALSE))</f>
        <v>0</v>
      </c>
      <c r="J491">
        <f>IF(A491=0,0,+VLOOKUP($A491,'по изворима и контима'!$A$12:H$499,7,FALSE))</f>
        <v>0</v>
      </c>
      <c r="K491">
        <f>IF(A491=0,0,+VLOOKUP($A491,'по изворима и контима'!$A$12:I$499,8,FALSE))</f>
        <v>0</v>
      </c>
      <c r="L491">
        <f>IF(B491=0,0,+VLOOKUP($A491,'по изворима и контима'!$A$12:J$499,9,FALSE))</f>
        <v>0</v>
      </c>
      <c r="M491">
        <f>IF($A491=0,0,+VLOOKUP($G491,spisak!$C$11:$F$30,3,FALSE))</f>
        <v>0</v>
      </c>
      <c r="N491">
        <f>IF($A491=0,0,+VLOOKUP($G491,spisak!$C$11:$F$30,4,FALSE))</f>
        <v>0</v>
      </c>
      <c r="O491" s="141">
        <f t="shared" ref="O491" si="543">+IF(A491=0,0,"2017")</f>
        <v>0</v>
      </c>
      <c r="P491" s="123">
        <f>IF(C491=0,0,+VLOOKUP($A491,'по изворима и контима'!$A$12:R$499,COLUMN('по изворима и контима'!N:N),FALSE))</f>
        <v>0</v>
      </c>
    </row>
    <row r="492" spans="1:16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22">
        <f>IF(A492=0,0,+spisak!#REF!)</f>
        <v>0</v>
      </c>
      <c r="F492" s="122">
        <f>+IF(A492=0,0,VLOOKUP(prenos!G492,spisak!C$11:O$498,12,FALSE))</f>
        <v>0</v>
      </c>
      <c r="G492">
        <f>IF(A492=0,0,+VLOOKUP($A492,'по изворима и контима'!$A$12:D$499,4,FALSE))</f>
        <v>0</v>
      </c>
      <c r="H492">
        <f>IF(A492=0,0,+VLOOKUP($A492,'по изворима и контима'!$A$12:G$499,5,FALSE))</f>
        <v>0</v>
      </c>
      <c r="I492">
        <f>IF(A492=0,0,+VLOOKUP($A492,'по изворима и контима'!$A$12:H$499,6,FALSE))</f>
        <v>0</v>
      </c>
      <c r="J492">
        <f>IF(A492=0,0,+VLOOKUP($A492,'по изворима и контима'!$A$12:H$499,7,FALSE))</f>
        <v>0</v>
      </c>
      <c r="K492">
        <f>IF(A492=0,0,+VLOOKUP($A492,'по изворима и контима'!$A$12:I$499,8,FALSE))</f>
        <v>0</v>
      </c>
      <c r="L492">
        <f>IF(B492=0,0,+VLOOKUP($A492,'по изворима и контима'!$A$12:J$499,9,FALSE))</f>
        <v>0</v>
      </c>
      <c r="M492">
        <f>IF($A492=0,0,+VLOOKUP($G492,spisak!$C$11:$F$30,3,FALSE))</f>
        <v>0</v>
      </c>
      <c r="N492">
        <f>IF($A492=0,0,+VLOOKUP($G492,spisak!$C$11:$F$30,4,FALSE))</f>
        <v>0</v>
      </c>
      <c r="O492" s="141">
        <f t="shared" ref="O492" si="544">+IF(A492=0,0,"2018")</f>
        <v>0</v>
      </c>
      <c r="P492" s="123">
        <f>IF(C492=0,0,+VLOOKUP($A492,'по изворима и контима'!$A$12:R$499,COLUMN('по изворима и контима'!O:O),FALSE))</f>
        <v>0</v>
      </c>
    </row>
    <row r="493" spans="1:16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22">
        <f>IF(A493=0,0,+spisak!#REF!)</f>
        <v>0</v>
      </c>
      <c r="F493" s="122">
        <f>+IF(A493=0,0,VLOOKUP(prenos!G493,spisak!C$11:O$498,12,FALSE))</f>
        <v>0</v>
      </c>
      <c r="G493">
        <f>IF(A493=0,0,+VLOOKUP($A493,'по изворима и контима'!$A$12:D$499,4,FALSE))</f>
        <v>0</v>
      </c>
      <c r="H493">
        <f>IF(A493=0,0,+VLOOKUP($A493,'по изворима и контима'!$A$12:G$499,5,FALSE))</f>
        <v>0</v>
      </c>
      <c r="I493">
        <f>IF(A493=0,0,+VLOOKUP($A493,'по изворима и контима'!$A$12:H$499,6,FALSE))</f>
        <v>0</v>
      </c>
      <c r="J493">
        <f>IF(A493=0,0,+VLOOKUP($A493,'по изворима и контима'!$A$12:H$499,7,FALSE))</f>
        <v>0</v>
      </c>
      <c r="K493">
        <f>IF(A493=0,0,+VLOOKUP($A493,'по изворима и контима'!$A$12:I$499,8,FALSE))</f>
        <v>0</v>
      </c>
      <c r="L493">
        <f>IF(B493=0,0,+VLOOKUP($A493,'по изворима и контима'!$A$12:J$499,9,FALSE))</f>
        <v>0</v>
      </c>
      <c r="M493">
        <f>IF($A493=0,0,+VLOOKUP($G493,spisak!$C$11:$F$30,3,FALSE))</f>
        <v>0</v>
      </c>
      <c r="N493">
        <f>IF($A493=0,0,+VLOOKUP($G493,spisak!$C$11:$F$30,4,FALSE))</f>
        <v>0</v>
      </c>
      <c r="O493" s="141">
        <f t="shared" ref="O493" si="545">+IF(A493=0,0,"nakon 2018")</f>
        <v>0</v>
      </c>
      <c r="P493" s="123">
        <f>IF(C493=0,0,+VLOOKUP($A493,'по изворима и контима'!$A$12:R$499,COLUMN('по изворима и контима'!P:P),FALSE))</f>
        <v>0</v>
      </c>
    </row>
    <row r="494" spans="1:16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22">
        <f>IF(A494=0,0,+spisak!#REF!)</f>
        <v>0</v>
      </c>
      <c r="F494" s="122">
        <f>+IF(A494=0,0,VLOOKUP(prenos!G494,spisak!C$11:O$498,12,FALSE))</f>
        <v>0</v>
      </c>
      <c r="G494">
        <f>IF(A494=0,0,+VLOOKUP($A494,'по изворима и контима'!$A$12:D$499,4,FALSE))</f>
        <v>0</v>
      </c>
      <c r="H494">
        <f>IF(A494=0,0,+VLOOKUP($A494,'по изворима и контима'!$A$12:G$499,5,FALSE))</f>
        <v>0</v>
      </c>
      <c r="I494">
        <f>IF(A494=0,0,+VLOOKUP($A494,'по изворима и контима'!$A$12:H$499,6,FALSE))</f>
        <v>0</v>
      </c>
      <c r="J494">
        <f>IF(A494=0,0,+VLOOKUP($A494,'по изворима и контима'!$A$12:H$499,7,FALSE))</f>
        <v>0</v>
      </c>
      <c r="K494">
        <f>IF(A494=0,0,+VLOOKUP($A494,'по изворима и контима'!$A$12:I$499,8,FALSE))</f>
        <v>0</v>
      </c>
      <c r="L494">
        <f>IF(B494=0,0,+VLOOKUP($A494,'по изворима и контима'!$A$12:J$499,9,FALSE))</f>
        <v>0</v>
      </c>
      <c r="M494">
        <f>IF($A494=0,0,+VLOOKUP($G494,spisak!$C$11:$F$30,3,FALSE))</f>
        <v>0</v>
      </c>
      <c r="N494">
        <f>IF($A494=0,0,+VLOOKUP($G494,spisak!$C$11:$F$30,4,FALSE))</f>
        <v>0</v>
      </c>
      <c r="O494" s="141">
        <f t="shared" ref="O494" si="546">+IF(A494=0,0,"do 2014")</f>
        <v>0</v>
      </c>
      <c r="P494" s="123">
        <f>IF(A494=0,0,+VLOOKUP($A494,'по изворима и контима'!$A$12:L$499,COLUMN('по изворима и контима'!J:J),FALSE))</f>
        <v>0</v>
      </c>
    </row>
    <row r="495" spans="1:16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22">
        <f>IF(A495=0,0,+spisak!#REF!)</f>
        <v>0</v>
      </c>
      <c r="F495" s="122">
        <f>+IF(A495=0,0,VLOOKUP(prenos!G495,spisak!C$11:O$498,12,FALSE))</f>
        <v>0</v>
      </c>
      <c r="G495">
        <f>IF(A495=0,0,+VLOOKUP($A495,'по изворима и контима'!$A$12:D$499,4,FALSE))</f>
        <v>0</v>
      </c>
      <c r="H495">
        <f>IF(A495=0,0,+VLOOKUP($A495,'по изворима и контима'!$A$12:G$499,5,FALSE))</f>
        <v>0</v>
      </c>
      <c r="I495">
        <f>IF(A495=0,0,+VLOOKUP($A495,'по изворима и контима'!$A$12:H$499,6,FALSE))</f>
        <v>0</v>
      </c>
      <c r="J495">
        <f>IF(A495=0,0,+VLOOKUP($A495,'по изворима и контима'!$A$12:H$499,7,FALSE))</f>
        <v>0</v>
      </c>
      <c r="K495">
        <f>IF(A495=0,0,+VLOOKUP($A495,'по изворима и контима'!$A$12:I$499,8,FALSE))</f>
        <v>0</v>
      </c>
      <c r="L495">
        <f>IF(B495=0,0,+VLOOKUP($A495,'по изворима и контима'!$A$12:J$499,9,FALSE))</f>
        <v>0</v>
      </c>
      <c r="M495">
        <f>IF($A495=0,0,+VLOOKUP($G495,spisak!$C$11:$F$30,3,FALSE))</f>
        <v>0</v>
      </c>
      <c r="N495">
        <f>IF($A495=0,0,+VLOOKUP($G495,spisak!$C$11:$F$30,4,FALSE))</f>
        <v>0</v>
      </c>
      <c r="O495" s="141">
        <f t="shared" ref="O495" si="547">+IF(A495=0,0,"2015-plan")</f>
        <v>0</v>
      </c>
      <c r="P495" s="123">
        <f>IF(A495=0,0,+VLOOKUP($A495,'по изворима и контима'!$A$12:R$499,COLUMN('по изворима и контима'!K:K),FALSE))</f>
        <v>0</v>
      </c>
    </row>
    <row r="496" spans="1:16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22">
        <f>IF(A496=0,0,+spisak!#REF!)</f>
        <v>0</v>
      </c>
      <c r="F496" s="122">
        <f>+IF(A496=0,0,VLOOKUP(prenos!G496,spisak!C$11:O$498,12,FALSE))</f>
        <v>0</v>
      </c>
      <c r="G496">
        <f>IF(A496=0,0,+VLOOKUP($A496,'по изворима и контима'!$A$12:D$499,4,FALSE))</f>
        <v>0</v>
      </c>
      <c r="H496">
        <f>IF(A496=0,0,+VLOOKUP($A496,'по изворима и контима'!$A$12:G$499,5,FALSE))</f>
        <v>0</v>
      </c>
      <c r="I496">
        <f>IF(A496=0,0,+VLOOKUP($A496,'по изворима и контима'!$A$12:H$499,6,FALSE))</f>
        <v>0</v>
      </c>
      <c r="J496">
        <f>IF(A496=0,0,+VLOOKUP($A496,'по изворима и контима'!$A$12:H$499,7,FALSE))</f>
        <v>0</v>
      </c>
      <c r="K496">
        <f>IF(A496=0,0,+VLOOKUP($A496,'по изворима и контима'!$A$12:I$499,8,FALSE))</f>
        <v>0</v>
      </c>
      <c r="L496">
        <f>IF(B496=0,0,+VLOOKUP($A496,'по изворима и контима'!$A$12:J$499,9,FALSE))</f>
        <v>0</v>
      </c>
      <c r="M496">
        <f>IF($A496=0,0,+VLOOKUP($G496,spisak!$C$11:$F$30,3,FALSE))</f>
        <v>0</v>
      </c>
      <c r="N496">
        <f>IF($A496=0,0,+VLOOKUP($G496,spisak!$C$11:$F$30,4,FALSE))</f>
        <v>0</v>
      </c>
      <c r="O496" s="141">
        <f t="shared" ref="O496" si="548">+IF(A496=0,0,"2015-procena")</f>
        <v>0</v>
      </c>
      <c r="P496" s="123">
        <f>IF(A496=0,0,+VLOOKUP($A496,'по изворима и контима'!$A$12:R$499,COLUMN('по изворима и контима'!L:L),FALSE))</f>
        <v>0</v>
      </c>
    </row>
    <row r="497" spans="1:16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22">
        <f>IF(A497=0,0,+spisak!#REF!)</f>
        <v>0</v>
      </c>
      <c r="F497" s="122">
        <f>+IF(A497=0,0,VLOOKUP(prenos!G497,spisak!C$11:O$498,12,FALSE))</f>
        <v>0</v>
      </c>
      <c r="G497">
        <f>IF(A497=0,0,+VLOOKUP($A497,'по изворима и контима'!$A$12:D$499,4,FALSE))</f>
        <v>0</v>
      </c>
      <c r="H497">
        <f>IF(A497=0,0,+VLOOKUP($A497,'по изворима и контима'!$A$12:G$499,5,FALSE))</f>
        <v>0</v>
      </c>
      <c r="I497">
        <f>IF(A497=0,0,+VLOOKUP($A497,'по изворима и контима'!$A$12:H$499,6,FALSE))</f>
        <v>0</v>
      </c>
      <c r="J497">
        <f>IF(A497=0,0,+VLOOKUP($A497,'по изворима и контима'!$A$12:H$499,7,FALSE))</f>
        <v>0</v>
      </c>
      <c r="K497">
        <f>IF(A497=0,0,+VLOOKUP($A497,'по изворима и контима'!$A$12:I$499,8,FALSE))</f>
        <v>0</v>
      </c>
      <c r="L497">
        <f>IF(B497=0,0,+VLOOKUP($A497,'по изворима и контима'!$A$12:J$499,9,FALSE))</f>
        <v>0</v>
      </c>
      <c r="M497">
        <f>IF($A497=0,0,+VLOOKUP($G497,spisak!$C$11:$F$30,3,FALSE))</f>
        <v>0</v>
      </c>
      <c r="N497">
        <f>IF($A497=0,0,+VLOOKUP($G497,spisak!$C$11:$F$30,4,FALSE))</f>
        <v>0</v>
      </c>
      <c r="O497" s="141">
        <f t="shared" ref="O497" si="549">+IF(A497=0,0,"2016")</f>
        <v>0</v>
      </c>
      <c r="P497" s="123">
        <f>IF(A497=0,0,+VLOOKUP($A497,'по изворима и контима'!$A$12:R$499,COLUMN('по изворима и контима'!M:M),FALSE))</f>
        <v>0</v>
      </c>
    </row>
    <row r="498" spans="1:16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22">
        <f>IF(A498=0,0,+spisak!#REF!)</f>
        <v>0</v>
      </c>
      <c r="F498" s="122">
        <f>+IF(A498=0,0,VLOOKUP(prenos!G498,spisak!C$11:O$498,12,FALSE))</f>
        <v>0</v>
      </c>
      <c r="G498">
        <f>IF(A498=0,0,+VLOOKUP($A498,'по изворима и контима'!$A$12:D$499,4,FALSE))</f>
        <v>0</v>
      </c>
      <c r="H498">
        <f>IF(A498=0,0,+VLOOKUP($A498,'по изворима и контима'!$A$12:G$499,5,FALSE))</f>
        <v>0</v>
      </c>
      <c r="I498">
        <f>IF(A498=0,0,+VLOOKUP($A498,'по изворима и контима'!$A$12:H$499,6,FALSE))</f>
        <v>0</v>
      </c>
      <c r="J498">
        <f>IF(A498=0,0,+VLOOKUP($A498,'по изворима и контима'!$A$12:H$499,7,FALSE))</f>
        <v>0</v>
      </c>
      <c r="K498">
        <f>IF(A498=0,0,+VLOOKUP($A498,'по изворима и контима'!$A$12:I$499,8,FALSE))</f>
        <v>0</v>
      </c>
      <c r="L498">
        <f>IF(B498=0,0,+VLOOKUP($A498,'по изворима и контима'!$A$12:J$499,9,FALSE))</f>
        <v>0</v>
      </c>
      <c r="M498">
        <f>IF($A498=0,0,+VLOOKUP($G498,spisak!$C$11:$F$30,3,FALSE))</f>
        <v>0</v>
      </c>
      <c r="N498">
        <f>IF($A498=0,0,+VLOOKUP($G498,spisak!$C$11:$F$30,4,FALSE))</f>
        <v>0</v>
      </c>
      <c r="O498" s="141">
        <f t="shared" ref="O498" si="550">+IF(A498=0,0,"2017")</f>
        <v>0</v>
      </c>
      <c r="P498" s="123">
        <f>IF(C498=0,0,+VLOOKUP($A498,'по изворима и контима'!$A$12:R$499,COLUMN('по изворима и контима'!N:N),FALSE))</f>
        <v>0</v>
      </c>
    </row>
    <row r="499" spans="1:16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22">
        <f>IF(A499=0,0,+spisak!#REF!)</f>
        <v>0</v>
      </c>
      <c r="F499" s="122">
        <f>+IF(A499=0,0,VLOOKUP(prenos!G499,spisak!C$11:O$498,12,FALSE))</f>
        <v>0</v>
      </c>
      <c r="G499">
        <f>IF(A499=0,0,+VLOOKUP($A499,'по изворима и контима'!$A$12:D$499,4,FALSE))</f>
        <v>0</v>
      </c>
      <c r="H499">
        <f>IF(A499=0,0,+VLOOKUP($A499,'по изворима и контима'!$A$12:G$499,5,FALSE))</f>
        <v>0</v>
      </c>
      <c r="I499">
        <f>IF(A499=0,0,+VLOOKUP($A499,'по изворима и контима'!$A$12:H$499,6,FALSE))</f>
        <v>0</v>
      </c>
      <c r="J499">
        <f>IF(A499=0,0,+VLOOKUP($A499,'по изворима и контима'!$A$12:H$499,7,FALSE))</f>
        <v>0</v>
      </c>
      <c r="K499">
        <f>IF(A499=0,0,+VLOOKUP($A499,'по изворима и контима'!$A$12:I$499,8,FALSE))</f>
        <v>0</v>
      </c>
      <c r="L499">
        <f>IF(B499=0,0,+VLOOKUP($A499,'по изворима и контима'!$A$12:J$499,9,FALSE))</f>
        <v>0</v>
      </c>
      <c r="M499">
        <f>IF($A499=0,0,+VLOOKUP($G499,spisak!$C$11:$F$30,3,FALSE))</f>
        <v>0</v>
      </c>
      <c r="N499">
        <f>IF($A499=0,0,+VLOOKUP($G499,spisak!$C$11:$F$30,4,FALSE))</f>
        <v>0</v>
      </c>
      <c r="O499" s="141">
        <f t="shared" ref="O499" si="551">+IF(A499=0,0,"2018")</f>
        <v>0</v>
      </c>
      <c r="P499" s="123">
        <f>IF(C499=0,0,+VLOOKUP($A499,'по изворима и контима'!$A$12:R$499,COLUMN('по изворима и контима'!O:O),FALSE))</f>
        <v>0</v>
      </c>
    </row>
    <row r="500" spans="1:16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22">
        <f>IF(A500=0,0,+spisak!#REF!)</f>
        <v>0</v>
      </c>
      <c r="F500" s="122">
        <f>+IF(A500=0,0,VLOOKUP(prenos!G500,spisak!C$11:O$498,12,FALSE))</f>
        <v>0</v>
      </c>
      <c r="G500">
        <f>IF(A500=0,0,+VLOOKUP($A500,'по изворима и контима'!$A$12:D$499,4,FALSE))</f>
        <v>0</v>
      </c>
      <c r="H500">
        <f>IF(A500=0,0,+VLOOKUP($A500,'по изворима и контима'!$A$12:G$499,5,FALSE))</f>
        <v>0</v>
      </c>
      <c r="I500">
        <f>IF(A500=0,0,+VLOOKUP($A500,'по изворима и контима'!$A$12:H$499,6,FALSE))</f>
        <v>0</v>
      </c>
      <c r="J500">
        <f>IF(A500=0,0,+VLOOKUP($A500,'по изворима и контима'!$A$12:H$499,7,FALSE))</f>
        <v>0</v>
      </c>
      <c r="K500">
        <f>IF(A500=0,0,+VLOOKUP($A500,'по изворима и контима'!$A$12:I$499,8,FALSE))</f>
        <v>0</v>
      </c>
      <c r="L500">
        <f>IF(B500=0,0,+VLOOKUP($A500,'по изворима и контима'!$A$12:J$499,9,FALSE))</f>
        <v>0</v>
      </c>
      <c r="M500">
        <f>IF($A500=0,0,+VLOOKUP($G500,spisak!$C$11:$F$30,3,FALSE))</f>
        <v>0</v>
      </c>
      <c r="N500">
        <f>IF($A500=0,0,+VLOOKUP($G500,spisak!$C$11:$F$30,4,FALSE))</f>
        <v>0</v>
      </c>
      <c r="O500" s="141">
        <f t="shared" ref="O500" si="552">+IF(A500=0,0,"nakon 2018")</f>
        <v>0</v>
      </c>
      <c r="P500" s="123">
        <f>IF(C500=0,0,+VLOOKUP($A500,'по изворима и контима'!$A$12:R$499,COLUMN('по изворима и контима'!P:P),FALSE))</f>
        <v>0</v>
      </c>
    </row>
    <row r="501" spans="1:16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22">
        <f>IF(A501=0,0,+spisak!#REF!)</f>
        <v>0</v>
      </c>
      <c r="F501" s="122">
        <f>+IF(A501=0,0,VLOOKUP(prenos!G501,spisak!C$11:O$498,12,FALSE))</f>
        <v>0</v>
      </c>
      <c r="G501">
        <f>IF(A501=0,0,+VLOOKUP($A501,'по изворима и контима'!$A$12:D$499,4,FALSE))</f>
        <v>0</v>
      </c>
      <c r="H501">
        <f>IF(A501=0,0,+VLOOKUP($A501,'по изворима и контима'!$A$12:G$499,5,FALSE))</f>
        <v>0</v>
      </c>
      <c r="I501">
        <f>IF(A501=0,0,+VLOOKUP($A501,'по изворима и контима'!$A$12:H$499,6,FALSE))</f>
        <v>0</v>
      </c>
      <c r="J501">
        <f>IF(A501=0,0,+VLOOKUP($A501,'по изворима и контима'!$A$12:H$499,7,FALSE))</f>
        <v>0</v>
      </c>
      <c r="K501">
        <f>IF(A501=0,0,+VLOOKUP($A501,'по изворима и контима'!$A$12:I$499,8,FALSE))</f>
        <v>0</v>
      </c>
      <c r="L501">
        <f>IF(B501=0,0,+VLOOKUP($A501,'по изворима и контима'!$A$12:J$499,9,FALSE))</f>
        <v>0</v>
      </c>
      <c r="M501">
        <f>IF($A501=0,0,+VLOOKUP($G501,spisak!$C$11:$F$30,3,FALSE))</f>
        <v>0</v>
      </c>
      <c r="N501">
        <f>IF($A501=0,0,+VLOOKUP($G501,spisak!$C$11:$F$30,4,FALSE))</f>
        <v>0</v>
      </c>
      <c r="O501" s="141">
        <f t="shared" ref="O501" si="553">+IF(A501=0,0,"do 2014")</f>
        <v>0</v>
      </c>
      <c r="P501" s="123">
        <f>IF(A501=0,0,+VLOOKUP($A501,'по изворима и контима'!$A$12:L$499,COLUMN('по изворима и контима'!J:J),FALSE))</f>
        <v>0</v>
      </c>
    </row>
    <row r="502" spans="1:16">
      <c r="A502">
        <f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22">
        <f>IF(A502=0,0,+spisak!#REF!)</f>
        <v>0</v>
      </c>
      <c r="F502" s="122">
        <f>+IF(A502=0,0,VLOOKUP(prenos!G502,spisak!C$11:O$498,12,FALSE))</f>
        <v>0</v>
      </c>
      <c r="G502">
        <f>IF(A502=0,0,+VLOOKUP($A502,'по изворима и контима'!$A$12:D$499,4,FALSE))</f>
        <v>0</v>
      </c>
      <c r="H502">
        <f>IF(A502=0,0,+VLOOKUP($A502,'по изворима и контима'!$A$12:G$499,5,FALSE))</f>
        <v>0</v>
      </c>
      <c r="I502">
        <f>IF(A502=0,0,+VLOOKUP($A502,'по изворима и контима'!$A$12:H$499,6,FALSE))</f>
        <v>0</v>
      </c>
      <c r="J502">
        <f>IF(A502=0,0,+VLOOKUP($A502,'по изворима и контима'!$A$12:H$499,7,FALSE))</f>
        <v>0</v>
      </c>
      <c r="K502">
        <f>IF(A502=0,0,+VLOOKUP($A502,'по изворима и контима'!$A$12:I$499,8,FALSE))</f>
        <v>0</v>
      </c>
      <c r="L502">
        <f>IF(B502=0,0,+VLOOKUP($A502,'по изворима и контима'!$A$12:J$499,9,FALSE))</f>
        <v>0</v>
      </c>
      <c r="M502">
        <f>IF($A502=0,0,+VLOOKUP($G502,spisak!$C$11:$F$30,3,FALSE))</f>
        <v>0</v>
      </c>
      <c r="N502">
        <f>IF($A502=0,0,+VLOOKUP($G502,spisak!$C$11:$F$30,4,FALSE))</f>
        <v>0</v>
      </c>
      <c r="O502" s="141">
        <f t="shared" ref="O502" si="554">+IF(A502=0,0,"2015-plan")</f>
        <v>0</v>
      </c>
      <c r="P502" s="123">
        <f>IF(A502=0,0,+VLOOKUP($A502,'по изворима и контима'!$A$12:R$499,COLUMN('по изворима и контима'!K:K),FALSE))</f>
        <v>0</v>
      </c>
    </row>
    <row r="503" spans="1:16">
      <c r="A503">
        <f t="shared" ref="A503:A507" si="555">+A502</f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22">
        <f>IF(A503=0,0,+spisak!#REF!)</f>
        <v>0</v>
      </c>
      <c r="F503" s="122">
        <f>+IF(A503=0,0,VLOOKUP(prenos!G503,spisak!C$11:O$498,12,FALSE))</f>
        <v>0</v>
      </c>
      <c r="G503">
        <f>IF(A503=0,0,+VLOOKUP($A503,'по изворима и контима'!$A$12:D$499,4,FALSE))</f>
        <v>0</v>
      </c>
      <c r="H503">
        <f>IF(A503=0,0,+VLOOKUP($A503,'по изворима и контима'!$A$12:G$499,5,FALSE))</f>
        <v>0</v>
      </c>
      <c r="I503">
        <f>IF(A503=0,0,+VLOOKUP($A503,'по изворима и контима'!$A$12:H$499,6,FALSE))</f>
        <v>0</v>
      </c>
      <c r="J503">
        <f>IF(A503=0,0,+VLOOKUP($A503,'по изворима и контима'!$A$12:H$499,7,FALSE))</f>
        <v>0</v>
      </c>
      <c r="K503">
        <f>IF(A503=0,0,+VLOOKUP($A503,'по изворима и контима'!$A$12:I$499,8,FALSE))</f>
        <v>0</v>
      </c>
      <c r="L503">
        <f>IF(B503=0,0,+VLOOKUP($A503,'по изворима и контима'!$A$12:J$499,9,FALSE))</f>
        <v>0</v>
      </c>
      <c r="M503">
        <f>IF($A503=0,0,+VLOOKUP($G503,spisak!$C$11:$F$30,3,FALSE))</f>
        <v>0</v>
      </c>
      <c r="N503">
        <f>IF($A503=0,0,+VLOOKUP($G503,spisak!$C$11:$F$30,4,FALSE))</f>
        <v>0</v>
      </c>
      <c r="O503" s="141">
        <f t="shared" ref="O503" si="556">+IF(A503=0,0,"2015-procena")</f>
        <v>0</v>
      </c>
      <c r="P503" s="123">
        <f>IF(A503=0,0,+VLOOKUP($A503,'по изворима и контима'!$A$12:R$499,COLUMN('по изворима и контима'!L:L),FALSE))</f>
        <v>0</v>
      </c>
    </row>
    <row r="504" spans="1:16">
      <c r="A504">
        <f t="shared" si="555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22">
        <f>IF(A504=0,0,+spisak!#REF!)</f>
        <v>0</v>
      </c>
      <c r="F504" s="122">
        <f>+IF(A504=0,0,VLOOKUP(prenos!G504,spisak!C$11:O$498,12,FALSE))</f>
        <v>0</v>
      </c>
      <c r="G504">
        <f>IF(A504=0,0,+VLOOKUP($A504,'по изворима и контима'!$A$12:D$499,4,FALSE))</f>
        <v>0</v>
      </c>
      <c r="H504">
        <f>IF(A504=0,0,+VLOOKUP($A504,'по изворима и контима'!$A$12:G$499,5,FALSE))</f>
        <v>0</v>
      </c>
      <c r="I504">
        <f>IF(A504=0,0,+VLOOKUP($A504,'по изворима и контима'!$A$12:H$499,6,FALSE))</f>
        <v>0</v>
      </c>
      <c r="J504">
        <f>IF(A504=0,0,+VLOOKUP($A504,'по изворима и контима'!$A$12:H$499,7,FALSE))</f>
        <v>0</v>
      </c>
      <c r="K504">
        <f>IF(A504=0,0,+VLOOKUP($A504,'по изворима и контима'!$A$12:I$499,8,FALSE))</f>
        <v>0</v>
      </c>
      <c r="L504">
        <f>IF(B504=0,0,+VLOOKUP($A504,'по изворима и контима'!$A$12:J$499,9,FALSE))</f>
        <v>0</v>
      </c>
      <c r="M504">
        <f>IF($A504=0,0,+VLOOKUP($G504,spisak!$C$11:$F$30,3,FALSE))</f>
        <v>0</v>
      </c>
      <c r="N504">
        <f>IF($A504=0,0,+VLOOKUP($G504,spisak!$C$11:$F$30,4,FALSE))</f>
        <v>0</v>
      </c>
      <c r="O504" s="141">
        <f t="shared" ref="O504" si="557">+IF(A504=0,0,"2016")</f>
        <v>0</v>
      </c>
      <c r="P504" s="123">
        <f>IF(A504=0,0,+VLOOKUP($A504,'по изворима и контима'!$A$12:R$499,COLUMN('по изворима и контима'!M:M),FALSE))</f>
        <v>0</v>
      </c>
    </row>
    <row r="505" spans="1:16">
      <c r="A505">
        <f t="shared" si="555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22">
        <f>IF(A505=0,0,+spisak!#REF!)</f>
        <v>0</v>
      </c>
      <c r="F505" s="122">
        <f>+IF(A505=0,0,VLOOKUP(prenos!G505,spisak!C$11:O$498,12,FALSE))</f>
        <v>0</v>
      </c>
      <c r="G505">
        <f>IF(A505=0,0,+VLOOKUP($A505,'по изворима и контима'!$A$12:D$499,4,FALSE))</f>
        <v>0</v>
      </c>
      <c r="H505">
        <f>IF(A505=0,0,+VLOOKUP($A505,'по изворима и контима'!$A$12:G$499,5,FALSE))</f>
        <v>0</v>
      </c>
      <c r="I505">
        <f>IF(A505=0,0,+VLOOKUP($A505,'по изворима и контима'!$A$12:H$499,6,FALSE))</f>
        <v>0</v>
      </c>
      <c r="J505">
        <f>IF(A505=0,0,+VLOOKUP($A505,'по изворима и контима'!$A$12:H$499,7,FALSE))</f>
        <v>0</v>
      </c>
      <c r="K505">
        <f>IF(A505=0,0,+VLOOKUP($A505,'по изворима и контима'!$A$12:I$499,8,FALSE))</f>
        <v>0</v>
      </c>
      <c r="L505">
        <f>IF(B505=0,0,+VLOOKUP($A505,'по изворима и контима'!$A$12:J$499,9,FALSE))</f>
        <v>0</v>
      </c>
      <c r="M505">
        <f>IF($A505=0,0,+VLOOKUP($G505,spisak!$C$11:$F$30,3,FALSE))</f>
        <v>0</v>
      </c>
      <c r="N505">
        <f>IF($A505=0,0,+VLOOKUP($G505,spisak!$C$11:$F$30,4,FALSE))</f>
        <v>0</v>
      </c>
      <c r="O505" s="141">
        <f t="shared" ref="O505" si="558">+IF(A505=0,0,"2017")</f>
        <v>0</v>
      </c>
      <c r="P505" s="123">
        <f>IF(C505=0,0,+VLOOKUP($A505,'по изворима и контима'!$A$12:R$499,COLUMN('по изворима и контима'!N:N),FALSE))</f>
        <v>0</v>
      </c>
    </row>
    <row r="506" spans="1:16">
      <c r="A506">
        <f t="shared" si="555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22">
        <f>IF(A506=0,0,+spisak!#REF!)</f>
        <v>0</v>
      </c>
      <c r="F506" s="122">
        <f>+IF(A506=0,0,VLOOKUP(prenos!G506,spisak!C$11:O$498,12,FALSE))</f>
        <v>0</v>
      </c>
      <c r="G506">
        <f>IF(A506=0,0,+VLOOKUP($A506,'по изворима и контима'!$A$12:D$499,4,FALSE))</f>
        <v>0</v>
      </c>
      <c r="H506">
        <f>IF(A506=0,0,+VLOOKUP($A506,'по изворима и контима'!$A$12:G$499,5,FALSE))</f>
        <v>0</v>
      </c>
      <c r="I506">
        <f>IF(A506=0,0,+VLOOKUP($A506,'по изворима и контима'!$A$12:H$499,6,FALSE))</f>
        <v>0</v>
      </c>
      <c r="J506">
        <f>IF(A506=0,0,+VLOOKUP($A506,'по изворима и контима'!$A$12:H$499,7,FALSE))</f>
        <v>0</v>
      </c>
      <c r="K506">
        <f>IF(A506=0,0,+VLOOKUP($A506,'по изворима и контима'!$A$12:I$499,8,FALSE))</f>
        <v>0</v>
      </c>
      <c r="L506">
        <f>IF(B506=0,0,+VLOOKUP($A506,'по изворима и контима'!$A$12:J$499,9,FALSE))</f>
        <v>0</v>
      </c>
      <c r="M506">
        <f>IF($A506=0,0,+VLOOKUP($G506,spisak!$C$11:$F$30,3,FALSE))</f>
        <v>0</v>
      </c>
      <c r="N506">
        <f>IF($A506=0,0,+VLOOKUP($G506,spisak!$C$11:$F$30,4,FALSE))</f>
        <v>0</v>
      </c>
      <c r="O506" s="141">
        <f t="shared" ref="O506" si="559">+IF(A506=0,0,"2018")</f>
        <v>0</v>
      </c>
      <c r="P506" s="123">
        <f>IF(C506=0,0,+VLOOKUP($A506,'по изворима и контима'!$A$12:R$499,COLUMN('по изворима и контима'!O:O),FALSE))</f>
        <v>0</v>
      </c>
    </row>
    <row r="507" spans="1:16">
      <c r="A507">
        <f t="shared" si="555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22">
        <f>IF(A507=0,0,+spisak!#REF!)</f>
        <v>0</v>
      </c>
      <c r="F507" s="122">
        <f>+IF(A507=0,0,VLOOKUP(prenos!G507,spisak!C$11:O$498,12,FALSE))</f>
        <v>0</v>
      </c>
      <c r="G507">
        <f>IF(A507=0,0,+VLOOKUP($A507,'по изворима и контима'!$A$12:D$499,4,FALSE))</f>
        <v>0</v>
      </c>
      <c r="H507">
        <f>IF(A507=0,0,+VLOOKUP($A507,'по изворима и контима'!$A$12:G$499,5,FALSE))</f>
        <v>0</v>
      </c>
      <c r="I507">
        <f>IF(A507=0,0,+VLOOKUP($A507,'по изворима и контима'!$A$12:H$499,6,FALSE))</f>
        <v>0</v>
      </c>
      <c r="J507">
        <f>IF(A507=0,0,+VLOOKUP($A507,'по изворима и контима'!$A$12:H$499,7,FALSE))</f>
        <v>0</v>
      </c>
      <c r="K507">
        <f>IF(A507=0,0,+VLOOKUP($A507,'по изворима и контима'!$A$12:I$499,8,FALSE))</f>
        <v>0</v>
      </c>
      <c r="L507">
        <f>IF(B507=0,0,+VLOOKUP($A507,'по изворима и контима'!$A$12:J$499,9,FALSE))</f>
        <v>0</v>
      </c>
      <c r="M507">
        <f>IF($A507=0,0,+VLOOKUP($G507,spisak!$C$11:$F$30,3,FALSE))</f>
        <v>0</v>
      </c>
      <c r="N507">
        <f>IF($A507=0,0,+VLOOKUP($G507,spisak!$C$11:$F$30,4,FALSE))</f>
        <v>0</v>
      </c>
      <c r="O507" s="141">
        <f t="shared" ref="O507" si="560">+IF(A507=0,0,"nakon 2018")</f>
        <v>0</v>
      </c>
      <c r="P507" s="123">
        <f>IF(C507=0,0,+VLOOKUP($A507,'по изворима и контима'!$A$12:R$499,COLUMN('по изворима и контима'!P:P),FALSE))</f>
        <v>0</v>
      </c>
    </row>
    <row r="508" spans="1:16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22">
        <f>IF(A508=0,0,+spisak!#REF!)</f>
        <v>0</v>
      </c>
      <c r="F508" s="122">
        <f>+IF(A508=0,0,VLOOKUP(prenos!G508,spisak!C$11:O$498,12,FALSE))</f>
        <v>0</v>
      </c>
      <c r="G508">
        <f>IF(A508=0,0,+VLOOKUP($A508,'по изворима и контима'!$A$12:D$499,4,FALSE))</f>
        <v>0</v>
      </c>
      <c r="H508">
        <f>IF(A508=0,0,+VLOOKUP($A508,'по изворима и контима'!$A$12:G$499,5,FALSE))</f>
        <v>0</v>
      </c>
      <c r="I508">
        <f>IF(A508=0,0,+VLOOKUP($A508,'по изворима и контима'!$A$12:H$499,6,FALSE))</f>
        <v>0</v>
      </c>
      <c r="J508">
        <f>IF(A508=0,0,+VLOOKUP($A508,'по изворима и контима'!$A$12:H$499,7,FALSE))</f>
        <v>0</v>
      </c>
      <c r="K508">
        <f>IF(A508=0,0,+VLOOKUP($A508,'по изворима и контима'!$A$12:I$499,8,FALSE))</f>
        <v>0</v>
      </c>
      <c r="L508">
        <f>IF(B508=0,0,+VLOOKUP($A508,'по изворима и контима'!$A$12:J$499,9,FALSE))</f>
        <v>0</v>
      </c>
      <c r="M508">
        <f>IF($A508=0,0,+VLOOKUP($G508,spisak!$C$11:$F$30,3,FALSE))</f>
        <v>0</v>
      </c>
      <c r="N508">
        <f>IF($A508=0,0,+VLOOKUP($G508,spisak!$C$11:$F$30,4,FALSE))</f>
        <v>0</v>
      </c>
      <c r="O508" s="141">
        <f t="shared" ref="O508" si="561">+IF(A508=0,0,"do 2014")</f>
        <v>0</v>
      </c>
      <c r="P508" s="123">
        <f>IF(A508=0,0,+VLOOKUP($A508,'по изворима и контима'!$A$12:L$499,COLUMN('по изворима и контима'!J:J),FALSE))</f>
        <v>0</v>
      </c>
    </row>
    <row r="509" spans="1:16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22">
        <f>IF(A509=0,0,+spisak!#REF!)</f>
        <v>0</v>
      </c>
      <c r="F509" s="122">
        <f>+IF(A509=0,0,VLOOKUP(prenos!G509,spisak!C$11:O$498,12,FALSE))</f>
        <v>0</v>
      </c>
      <c r="G509">
        <f>IF(A509=0,0,+VLOOKUP($A509,'по изворима и контима'!$A$12:D$499,4,FALSE))</f>
        <v>0</v>
      </c>
      <c r="H509">
        <f>IF(A509=0,0,+VLOOKUP($A509,'по изворима и контима'!$A$12:G$499,5,FALSE))</f>
        <v>0</v>
      </c>
      <c r="I509">
        <f>IF(A509=0,0,+VLOOKUP($A509,'по изворима и контима'!$A$12:H$499,6,FALSE))</f>
        <v>0</v>
      </c>
      <c r="J509">
        <f>IF(A509=0,0,+VLOOKUP($A509,'по изворима и контима'!$A$12:H$499,7,FALSE))</f>
        <v>0</v>
      </c>
      <c r="K509">
        <f>IF(A509=0,0,+VLOOKUP($A509,'по изворима и контима'!$A$12:I$499,8,FALSE))</f>
        <v>0</v>
      </c>
      <c r="L509">
        <f>IF(B509=0,0,+VLOOKUP($A509,'по изворима и контима'!$A$12:J$499,9,FALSE))</f>
        <v>0</v>
      </c>
      <c r="M509">
        <f>IF($A509=0,0,+VLOOKUP($G509,spisak!$C$11:$F$30,3,FALSE))</f>
        <v>0</v>
      </c>
      <c r="N509">
        <f>IF($A509=0,0,+VLOOKUP($G509,spisak!$C$11:$F$30,4,FALSE))</f>
        <v>0</v>
      </c>
      <c r="O509" s="141">
        <f t="shared" ref="O509" si="563">+IF(A509=0,0,"2015-plan")</f>
        <v>0</v>
      </c>
      <c r="P509" s="123">
        <f>IF(A509=0,0,+VLOOKUP($A509,'по изворима и контима'!$A$12:R$499,COLUMN('по изворима и контима'!K:K),FALSE))</f>
        <v>0</v>
      </c>
    </row>
    <row r="510" spans="1:16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22">
        <f>IF(A510=0,0,+spisak!#REF!)</f>
        <v>0</v>
      </c>
      <c r="F510" s="122">
        <f>+IF(A510=0,0,VLOOKUP(prenos!G510,spisak!C$11:O$498,12,FALSE))</f>
        <v>0</v>
      </c>
      <c r="G510">
        <f>IF(A510=0,0,+VLOOKUP($A510,'по изворима и контима'!$A$12:D$499,4,FALSE))</f>
        <v>0</v>
      </c>
      <c r="H510">
        <f>IF(A510=0,0,+VLOOKUP($A510,'по изворима и контима'!$A$12:G$499,5,FALSE))</f>
        <v>0</v>
      </c>
      <c r="I510">
        <f>IF(A510=0,0,+VLOOKUP($A510,'по изворима и контима'!$A$12:H$499,6,FALSE))</f>
        <v>0</v>
      </c>
      <c r="J510">
        <f>IF(A510=0,0,+VLOOKUP($A510,'по изворима и контима'!$A$12:H$499,7,FALSE))</f>
        <v>0</v>
      </c>
      <c r="K510">
        <f>IF(A510=0,0,+VLOOKUP($A510,'по изворима и контима'!$A$12:I$499,8,FALSE))</f>
        <v>0</v>
      </c>
      <c r="L510">
        <f>IF(B510=0,0,+VLOOKUP($A510,'по изворима и контима'!$A$12:J$499,9,FALSE))</f>
        <v>0</v>
      </c>
      <c r="M510">
        <f>IF($A510=0,0,+VLOOKUP($G510,spisak!$C$11:$F$30,3,FALSE))</f>
        <v>0</v>
      </c>
      <c r="N510">
        <f>IF($A510=0,0,+VLOOKUP($G510,spisak!$C$11:$F$30,4,FALSE))</f>
        <v>0</v>
      </c>
      <c r="O510" s="141">
        <f t="shared" ref="O510" si="564">+IF(A510=0,0,"2015-procena")</f>
        <v>0</v>
      </c>
      <c r="P510" s="123">
        <f>IF(A510=0,0,+VLOOKUP($A510,'по изворима и контима'!$A$12:R$499,COLUMN('по изворима и контима'!L:L),FALSE))</f>
        <v>0</v>
      </c>
    </row>
    <row r="511" spans="1:16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22">
        <f>IF(A511=0,0,+spisak!#REF!)</f>
        <v>0</v>
      </c>
      <c r="F511" s="122">
        <f>+IF(A511=0,0,VLOOKUP(prenos!G511,spisak!C$11:O$498,12,FALSE))</f>
        <v>0</v>
      </c>
      <c r="G511">
        <f>IF(A511=0,0,+VLOOKUP($A511,'по изворима и контима'!$A$12:D$499,4,FALSE))</f>
        <v>0</v>
      </c>
      <c r="H511">
        <f>IF(A511=0,0,+VLOOKUP($A511,'по изворима и контима'!$A$12:G$499,5,FALSE))</f>
        <v>0</v>
      </c>
      <c r="I511">
        <f>IF(A511=0,0,+VLOOKUP($A511,'по изворима и контима'!$A$12:H$499,6,FALSE))</f>
        <v>0</v>
      </c>
      <c r="J511">
        <f>IF(A511=0,0,+VLOOKUP($A511,'по изворима и контима'!$A$12:H$499,7,FALSE))</f>
        <v>0</v>
      </c>
      <c r="K511">
        <f>IF(A511=0,0,+VLOOKUP($A511,'по изворима и контима'!$A$12:I$499,8,FALSE))</f>
        <v>0</v>
      </c>
      <c r="L511">
        <f>IF(B511=0,0,+VLOOKUP($A511,'по изворима и контима'!$A$12:J$499,9,FALSE))</f>
        <v>0</v>
      </c>
      <c r="M511">
        <f>IF($A511=0,0,+VLOOKUP($G511,spisak!$C$11:$F$30,3,FALSE))</f>
        <v>0</v>
      </c>
      <c r="N511">
        <f>IF($A511=0,0,+VLOOKUP($G511,spisak!$C$11:$F$30,4,FALSE))</f>
        <v>0</v>
      </c>
      <c r="O511" s="141">
        <f t="shared" ref="O511" si="565">+IF(A511=0,0,"2016")</f>
        <v>0</v>
      </c>
      <c r="P511" s="123">
        <f>IF(A511=0,0,+VLOOKUP($A511,'по изворима и контима'!$A$12:R$499,COLUMN('по изворима и контима'!M:M),FALSE))</f>
        <v>0</v>
      </c>
    </row>
    <row r="512" spans="1:16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22">
        <f>IF(A512=0,0,+spisak!#REF!)</f>
        <v>0</v>
      </c>
      <c r="F512" s="122">
        <f>+IF(A512=0,0,VLOOKUP(prenos!G512,spisak!C$11:O$498,12,FALSE))</f>
        <v>0</v>
      </c>
      <c r="G512">
        <f>IF(A512=0,0,+VLOOKUP($A512,'по изворима и контима'!$A$12:D$499,4,FALSE))</f>
        <v>0</v>
      </c>
      <c r="H512">
        <f>IF(A512=0,0,+VLOOKUP($A512,'по изворима и контима'!$A$12:G$499,5,FALSE))</f>
        <v>0</v>
      </c>
      <c r="I512">
        <f>IF(A512=0,0,+VLOOKUP($A512,'по изворима и контима'!$A$12:H$499,6,FALSE))</f>
        <v>0</v>
      </c>
      <c r="J512">
        <f>IF(A512=0,0,+VLOOKUP($A512,'по изворима и контима'!$A$12:H$499,7,FALSE))</f>
        <v>0</v>
      </c>
      <c r="K512">
        <f>IF(A512=0,0,+VLOOKUP($A512,'по изворима и контима'!$A$12:I$499,8,FALSE))</f>
        <v>0</v>
      </c>
      <c r="L512">
        <f>IF(B512=0,0,+VLOOKUP($A512,'по изворима и контима'!$A$12:J$499,9,FALSE))</f>
        <v>0</v>
      </c>
      <c r="M512">
        <f>IF($A512=0,0,+VLOOKUP($G512,spisak!$C$11:$F$30,3,FALSE))</f>
        <v>0</v>
      </c>
      <c r="N512">
        <f>IF($A512=0,0,+VLOOKUP($G512,spisak!$C$11:$F$30,4,FALSE))</f>
        <v>0</v>
      </c>
      <c r="O512" s="141">
        <f t="shared" ref="O512" si="566">+IF(A512=0,0,"2017")</f>
        <v>0</v>
      </c>
      <c r="P512" s="123">
        <f>IF(C512=0,0,+VLOOKUP($A512,'по изворима и контима'!$A$12:R$499,COLUMN('по изворима и контима'!N:N),FALSE))</f>
        <v>0</v>
      </c>
    </row>
    <row r="513" spans="1:16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22">
        <f>IF(A513=0,0,+spisak!#REF!)</f>
        <v>0</v>
      </c>
      <c r="F513" s="122">
        <f>+IF(A513=0,0,VLOOKUP(prenos!G513,spisak!C$11:O$498,12,FALSE))</f>
        <v>0</v>
      </c>
      <c r="G513">
        <f>IF(A513=0,0,+VLOOKUP($A513,'по изворима и контима'!$A$12:D$499,4,FALSE))</f>
        <v>0</v>
      </c>
      <c r="H513">
        <f>IF(A513=0,0,+VLOOKUP($A513,'по изворима и контима'!$A$12:G$499,5,FALSE))</f>
        <v>0</v>
      </c>
      <c r="I513">
        <f>IF(A513=0,0,+VLOOKUP($A513,'по изворима и контима'!$A$12:H$499,6,FALSE))</f>
        <v>0</v>
      </c>
      <c r="J513">
        <f>IF(A513=0,0,+VLOOKUP($A513,'по изворима и контима'!$A$12:H$499,7,FALSE))</f>
        <v>0</v>
      </c>
      <c r="K513">
        <f>IF(A513=0,0,+VLOOKUP($A513,'по изворима и контима'!$A$12:I$499,8,FALSE))</f>
        <v>0</v>
      </c>
      <c r="L513">
        <f>IF(B513=0,0,+VLOOKUP($A513,'по изворима и контима'!$A$12:J$499,9,FALSE))</f>
        <v>0</v>
      </c>
      <c r="M513">
        <f>IF($A513=0,0,+VLOOKUP($G513,spisak!$C$11:$F$30,3,FALSE))</f>
        <v>0</v>
      </c>
      <c r="N513">
        <f>IF($A513=0,0,+VLOOKUP($G513,spisak!$C$11:$F$30,4,FALSE))</f>
        <v>0</v>
      </c>
      <c r="O513" s="141">
        <f t="shared" ref="O513" si="567">+IF(A513=0,0,"2018")</f>
        <v>0</v>
      </c>
      <c r="P513" s="123">
        <f>IF(C513=0,0,+VLOOKUP($A513,'по изворима и контима'!$A$12:R$499,COLUMN('по изворима и контима'!O:O),FALSE))</f>
        <v>0</v>
      </c>
    </row>
    <row r="514" spans="1:16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22">
        <f>IF(A514=0,0,+spisak!#REF!)</f>
        <v>0</v>
      </c>
      <c r="F514" s="122">
        <f>+IF(A514=0,0,VLOOKUP(prenos!G514,spisak!C$11:O$498,12,FALSE))</f>
        <v>0</v>
      </c>
      <c r="G514">
        <f>IF(A514=0,0,+VLOOKUP($A514,'по изворима и контима'!$A$12:D$499,4,FALSE))</f>
        <v>0</v>
      </c>
      <c r="H514">
        <f>IF(A514=0,0,+VLOOKUP($A514,'по изворима и контима'!$A$12:G$499,5,FALSE))</f>
        <v>0</v>
      </c>
      <c r="I514">
        <f>IF(A514=0,0,+VLOOKUP($A514,'по изворима и контима'!$A$12:H$499,6,FALSE))</f>
        <v>0</v>
      </c>
      <c r="J514">
        <f>IF(A514=0,0,+VLOOKUP($A514,'по изворима и контима'!$A$12:H$499,7,FALSE))</f>
        <v>0</v>
      </c>
      <c r="K514">
        <f>IF(A514=0,0,+VLOOKUP($A514,'по изворима и контима'!$A$12:I$499,8,FALSE))</f>
        <v>0</v>
      </c>
      <c r="L514">
        <f>IF(B514=0,0,+VLOOKUP($A514,'по изворима и контима'!$A$12:J$499,9,FALSE))</f>
        <v>0</v>
      </c>
      <c r="M514">
        <f>IF($A514=0,0,+VLOOKUP($G514,spisak!$C$11:$F$30,3,FALSE))</f>
        <v>0</v>
      </c>
      <c r="N514">
        <f>IF($A514=0,0,+VLOOKUP($G514,spisak!$C$11:$F$30,4,FALSE))</f>
        <v>0</v>
      </c>
      <c r="O514" s="141">
        <f t="shared" ref="O514" si="568">+IF(A514=0,0,"nakon 2018")</f>
        <v>0</v>
      </c>
      <c r="P514" s="123">
        <f>IF(C514=0,0,+VLOOKUP($A514,'по изворима и контима'!$A$12:R$499,COLUMN('по изворима и контима'!P:P),FALSE))</f>
        <v>0</v>
      </c>
    </row>
    <row r="515" spans="1:16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22">
        <f>IF(A515=0,0,+spisak!#REF!)</f>
        <v>0</v>
      </c>
      <c r="F515" s="122">
        <f>+IF(A515=0,0,VLOOKUP(prenos!G515,spisak!C$11:O$498,12,FALSE))</f>
        <v>0</v>
      </c>
      <c r="G515">
        <f>IF(A515=0,0,+VLOOKUP($A515,'по изворима и контима'!$A$12:D$499,4,FALSE))</f>
        <v>0</v>
      </c>
      <c r="H515">
        <f>IF(A515=0,0,+VLOOKUP($A515,'по изворима и контима'!$A$12:G$499,5,FALSE))</f>
        <v>0</v>
      </c>
      <c r="I515">
        <f>IF(A515=0,0,+VLOOKUP($A515,'по изворима и контима'!$A$12:H$499,6,FALSE))</f>
        <v>0</v>
      </c>
      <c r="J515">
        <f>IF(A515=0,0,+VLOOKUP($A515,'по изворима и контима'!$A$12:H$499,7,FALSE))</f>
        <v>0</v>
      </c>
      <c r="K515">
        <f>IF(A515=0,0,+VLOOKUP($A515,'по изворима и контима'!$A$12:I$499,8,FALSE))</f>
        <v>0</v>
      </c>
      <c r="L515">
        <f>IF(B515=0,0,+VLOOKUP($A515,'по изворима и контима'!$A$12:J$499,9,FALSE))</f>
        <v>0</v>
      </c>
      <c r="M515">
        <f>IF($A515=0,0,+VLOOKUP($G515,spisak!$C$11:$F$30,3,FALSE))</f>
        <v>0</v>
      </c>
      <c r="N515">
        <f>IF($A515=0,0,+VLOOKUP($G515,spisak!$C$11:$F$30,4,FALSE))</f>
        <v>0</v>
      </c>
      <c r="O515" s="141">
        <f t="shared" ref="O515" si="569">+IF(A515=0,0,"do 2014")</f>
        <v>0</v>
      </c>
      <c r="P515" s="123">
        <f>IF(A515=0,0,+VLOOKUP($A515,'по изворима и контима'!$A$12:L$499,COLUMN('по изворима и контима'!J:J),FALSE))</f>
        <v>0</v>
      </c>
    </row>
    <row r="516" spans="1:16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22">
        <f>IF(A516=0,0,+spisak!#REF!)</f>
        <v>0</v>
      </c>
      <c r="F516" s="122">
        <f>+IF(A516=0,0,VLOOKUP(prenos!G516,spisak!C$11:O$498,12,FALSE))</f>
        <v>0</v>
      </c>
      <c r="G516">
        <f>IF(A516=0,0,+VLOOKUP($A516,'по изворима и контима'!$A$12:D$499,4,FALSE))</f>
        <v>0</v>
      </c>
      <c r="H516">
        <f>IF(A516=0,0,+VLOOKUP($A516,'по изворима и контима'!$A$12:G$499,5,FALSE))</f>
        <v>0</v>
      </c>
      <c r="I516">
        <f>IF(A516=0,0,+VLOOKUP($A516,'по изворима и контима'!$A$12:H$499,6,FALSE))</f>
        <v>0</v>
      </c>
      <c r="J516">
        <f>IF(A516=0,0,+VLOOKUP($A516,'по изворима и контима'!$A$12:H$499,7,FALSE))</f>
        <v>0</v>
      </c>
      <c r="K516">
        <f>IF(A516=0,0,+VLOOKUP($A516,'по изворима и контима'!$A$12:I$499,8,FALSE))</f>
        <v>0</v>
      </c>
      <c r="L516">
        <f>IF(B516=0,0,+VLOOKUP($A516,'по изворима и контима'!$A$12:J$499,9,FALSE))</f>
        <v>0</v>
      </c>
      <c r="M516">
        <f>IF($A516=0,0,+VLOOKUP($G516,spisak!$C$11:$F$30,3,FALSE))</f>
        <v>0</v>
      </c>
      <c r="N516">
        <f>IF($A516=0,0,+VLOOKUP($G516,spisak!$C$11:$F$30,4,FALSE))</f>
        <v>0</v>
      </c>
      <c r="O516" s="141">
        <f t="shared" ref="O516" si="570">+IF(A516=0,0,"2015-plan")</f>
        <v>0</v>
      </c>
      <c r="P516" s="123">
        <f>IF(A516=0,0,+VLOOKUP($A516,'по изворима и контима'!$A$12:R$499,COLUMN('по изворима и контима'!K:K),FALSE))</f>
        <v>0</v>
      </c>
    </row>
    <row r="517" spans="1:16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22">
        <f>IF(A517=0,0,+spisak!#REF!)</f>
        <v>0</v>
      </c>
      <c r="F517" s="122">
        <f>+IF(A517=0,0,VLOOKUP(prenos!G517,spisak!C$11:O$498,12,FALSE))</f>
        <v>0</v>
      </c>
      <c r="G517">
        <f>IF(A517=0,0,+VLOOKUP($A517,'по изворима и контима'!$A$12:D$499,4,FALSE))</f>
        <v>0</v>
      </c>
      <c r="H517">
        <f>IF(A517=0,0,+VLOOKUP($A517,'по изворима и контима'!$A$12:G$499,5,FALSE))</f>
        <v>0</v>
      </c>
      <c r="I517">
        <f>IF(A517=0,0,+VLOOKUP($A517,'по изворима и контима'!$A$12:H$499,6,FALSE))</f>
        <v>0</v>
      </c>
      <c r="J517">
        <f>IF(A517=0,0,+VLOOKUP($A517,'по изворима и контима'!$A$12:H$499,7,FALSE))</f>
        <v>0</v>
      </c>
      <c r="K517">
        <f>IF(A517=0,0,+VLOOKUP($A517,'по изворима и контима'!$A$12:I$499,8,FALSE))</f>
        <v>0</v>
      </c>
      <c r="L517">
        <f>IF(B517=0,0,+VLOOKUP($A517,'по изворима и контима'!$A$12:J$499,9,FALSE))</f>
        <v>0</v>
      </c>
      <c r="M517">
        <f>IF($A517=0,0,+VLOOKUP($G517,spisak!$C$11:$F$30,3,FALSE))</f>
        <v>0</v>
      </c>
      <c r="N517">
        <f>IF($A517=0,0,+VLOOKUP($G517,spisak!$C$11:$F$30,4,FALSE))</f>
        <v>0</v>
      </c>
      <c r="O517" s="141">
        <f t="shared" ref="O517" si="572">+IF(A517=0,0,"2015-procena")</f>
        <v>0</v>
      </c>
      <c r="P517" s="123">
        <f>IF(A517=0,0,+VLOOKUP($A517,'по изворима и контима'!$A$12:R$499,COLUMN('по изворима и контима'!L:L),FALSE))</f>
        <v>0</v>
      </c>
    </row>
    <row r="518" spans="1:16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22">
        <f>IF(A518=0,0,+spisak!#REF!)</f>
        <v>0</v>
      </c>
      <c r="F518" s="122">
        <f>+IF(A518=0,0,VLOOKUP(prenos!G518,spisak!C$11:O$498,12,FALSE))</f>
        <v>0</v>
      </c>
      <c r="G518">
        <f>IF(A518=0,0,+VLOOKUP($A518,'по изворима и контима'!$A$12:D$499,4,FALSE))</f>
        <v>0</v>
      </c>
      <c r="H518">
        <f>IF(A518=0,0,+VLOOKUP($A518,'по изворима и контима'!$A$12:G$499,5,FALSE))</f>
        <v>0</v>
      </c>
      <c r="I518">
        <f>IF(A518=0,0,+VLOOKUP($A518,'по изворима и контима'!$A$12:H$499,6,FALSE))</f>
        <v>0</v>
      </c>
      <c r="J518">
        <f>IF(A518=0,0,+VLOOKUP($A518,'по изворима и контима'!$A$12:H$499,7,FALSE))</f>
        <v>0</v>
      </c>
      <c r="K518">
        <f>IF(A518=0,0,+VLOOKUP($A518,'по изворима и контима'!$A$12:I$499,8,FALSE))</f>
        <v>0</v>
      </c>
      <c r="L518">
        <f>IF(B518=0,0,+VLOOKUP($A518,'по изворима и контима'!$A$12:J$499,9,FALSE))</f>
        <v>0</v>
      </c>
      <c r="M518">
        <f>IF($A518=0,0,+VLOOKUP($G518,spisak!$C$11:$F$30,3,FALSE))</f>
        <v>0</v>
      </c>
      <c r="N518">
        <f>IF($A518=0,0,+VLOOKUP($G518,spisak!$C$11:$F$30,4,FALSE))</f>
        <v>0</v>
      </c>
      <c r="O518" s="141">
        <f t="shared" ref="O518" si="573">+IF(A518=0,0,"2016")</f>
        <v>0</v>
      </c>
      <c r="P518" s="123">
        <f>IF(A518=0,0,+VLOOKUP($A518,'по изворима и контима'!$A$12:R$499,COLUMN('по изворима и контима'!M:M),FALSE))</f>
        <v>0</v>
      </c>
    </row>
    <row r="519" spans="1:16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22">
        <f>IF(A519=0,0,+spisak!#REF!)</f>
        <v>0</v>
      </c>
      <c r="F519" s="122">
        <f>+IF(A519=0,0,VLOOKUP(prenos!G519,spisak!C$11:O$498,12,FALSE))</f>
        <v>0</v>
      </c>
      <c r="G519">
        <f>IF(A519=0,0,+VLOOKUP($A519,'по изворима и контима'!$A$12:D$499,4,FALSE))</f>
        <v>0</v>
      </c>
      <c r="H519">
        <f>IF(A519=0,0,+VLOOKUP($A519,'по изворима и контима'!$A$12:G$499,5,FALSE))</f>
        <v>0</v>
      </c>
      <c r="I519">
        <f>IF(A519=0,0,+VLOOKUP($A519,'по изворима и контима'!$A$12:H$499,6,FALSE))</f>
        <v>0</v>
      </c>
      <c r="J519">
        <f>IF(A519=0,0,+VLOOKUP($A519,'по изворима и контима'!$A$12:H$499,7,FALSE))</f>
        <v>0</v>
      </c>
      <c r="K519">
        <f>IF(A519=0,0,+VLOOKUP($A519,'по изворима и контима'!$A$12:I$499,8,FALSE))</f>
        <v>0</v>
      </c>
      <c r="L519">
        <f>IF(B519=0,0,+VLOOKUP($A519,'по изворима и контима'!$A$12:J$499,9,FALSE))</f>
        <v>0</v>
      </c>
      <c r="M519">
        <f>IF($A519=0,0,+VLOOKUP($G519,spisak!$C$11:$F$30,3,FALSE))</f>
        <v>0</v>
      </c>
      <c r="N519">
        <f>IF($A519=0,0,+VLOOKUP($G519,spisak!$C$11:$F$30,4,FALSE))</f>
        <v>0</v>
      </c>
      <c r="O519" s="141">
        <f t="shared" ref="O519" si="574">+IF(A519=0,0,"2017")</f>
        <v>0</v>
      </c>
      <c r="P519" s="123">
        <f>IF(C519=0,0,+VLOOKUP($A519,'по изворима и контима'!$A$12:R$499,COLUMN('по изворима и контима'!N:N),FALSE))</f>
        <v>0</v>
      </c>
    </row>
    <row r="520" spans="1:16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22">
        <f>IF(A520=0,0,+spisak!#REF!)</f>
        <v>0</v>
      </c>
      <c r="F520" s="122">
        <f>+IF(A520=0,0,VLOOKUP(prenos!G520,spisak!C$11:O$498,12,FALSE))</f>
        <v>0</v>
      </c>
      <c r="G520">
        <f>IF(A520=0,0,+VLOOKUP($A520,'по изворима и контима'!$A$12:D$499,4,FALSE))</f>
        <v>0</v>
      </c>
      <c r="H520">
        <f>IF(A520=0,0,+VLOOKUP($A520,'по изворима и контима'!$A$12:G$499,5,FALSE))</f>
        <v>0</v>
      </c>
      <c r="I520">
        <f>IF(A520=0,0,+VLOOKUP($A520,'по изворима и контима'!$A$12:H$499,6,FALSE))</f>
        <v>0</v>
      </c>
      <c r="J520">
        <f>IF(A520=0,0,+VLOOKUP($A520,'по изворима и контима'!$A$12:H$499,7,FALSE))</f>
        <v>0</v>
      </c>
      <c r="K520">
        <f>IF(A520=0,0,+VLOOKUP($A520,'по изворима и контима'!$A$12:I$499,8,FALSE))</f>
        <v>0</v>
      </c>
      <c r="L520">
        <f>IF(B520=0,0,+VLOOKUP($A520,'по изворима и контима'!$A$12:J$499,9,FALSE))</f>
        <v>0</v>
      </c>
      <c r="M520">
        <f>IF($A520=0,0,+VLOOKUP($G520,spisak!$C$11:$F$30,3,FALSE))</f>
        <v>0</v>
      </c>
      <c r="N520">
        <f>IF($A520=0,0,+VLOOKUP($G520,spisak!$C$11:$F$30,4,FALSE))</f>
        <v>0</v>
      </c>
      <c r="O520" s="141">
        <f t="shared" ref="O520" si="576">+IF(A520=0,0,"2018")</f>
        <v>0</v>
      </c>
      <c r="P520" s="123">
        <f>IF(C520=0,0,+VLOOKUP($A520,'по изворима и контима'!$A$12:R$499,COLUMN('по изворима и контима'!O:O),FALSE))</f>
        <v>0</v>
      </c>
    </row>
    <row r="521" spans="1:16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22">
        <f>IF(A521=0,0,+spisak!#REF!)</f>
        <v>0</v>
      </c>
      <c r="F521" s="122">
        <f>+IF(A521=0,0,VLOOKUP(prenos!G521,spisak!C$11:O$498,12,FALSE))</f>
        <v>0</v>
      </c>
      <c r="G521">
        <f>IF(A521=0,0,+VLOOKUP($A521,'по изворима и контима'!$A$12:D$499,4,FALSE))</f>
        <v>0</v>
      </c>
      <c r="H521">
        <f>IF(A521=0,0,+VLOOKUP($A521,'по изворима и контима'!$A$12:G$499,5,FALSE))</f>
        <v>0</v>
      </c>
      <c r="I521">
        <f>IF(A521=0,0,+VLOOKUP($A521,'по изворима и контима'!$A$12:H$499,6,FALSE))</f>
        <v>0</v>
      </c>
      <c r="J521">
        <f>IF(A521=0,0,+VLOOKUP($A521,'по изворима и контима'!$A$12:H$499,7,FALSE))</f>
        <v>0</v>
      </c>
      <c r="K521">
        <f>IF(A521=0,0,+VLOOKUP($A521,'по изворима и контима'!$A$12:I$499,8,FALSE))</f>
        <v>0</v>
      </c>
      <c r="L521">
        <f>IF(B521=0,0,+VLOOKUP($A521,'по изворима и контима'!$A$12:J$499,9,FALSE))</f>
        <v>0</v>
      </c>
      <c r="M521">
        <f>IF($A521=0,0,+VLOOKUP($G521,spisak!$C$11:$F$30,3,FALSE))</f>
        <v>0</v>
      </c>
      <c r="N521">
        <f>IF($A521=0,0,+VLOOKUP($G521,spisak!$C$11:$F$30,4,FALSE))</f>
        <v>0</v>
      </c>
      <c r="O521" s="141">
        <f t="shared" ref="O521" si="577">+IF(A521=0,0,"nakon 2018")</f>
        <v>0</v>
      </c>
      <c r="P521" s="123">
        <f>IF(C521=0,0,+VLOOKUP($A521,'по изворима и контима'!$A$12:R$499,COLUMN('по изворима и контима'!P:P),FALSE))</f>
        <v>0</v>
      </c>
    </row>
    <row r="522" spans="1:16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22">
        <f>IF(A522=0,0,+spisak!#REF!)</f>
        <v>0</v>
      </c>
      <c r="F522" s="122">
        <f>+IF(A522=0,0,VLOOKUP(prenos!G522,spisak!C$11:O$498,12,FALSE))</f>
        <v>0</v>
      </c>
      <c r="G522">
        <f>IF(A522=0,0,+VLOOKUP($A522,'по изворима и контима'!$A$12:D$499,4,FALSE))</f>
        <v>0</v>
      </c>
      <c r="H522">
        <f>IF(A522=0,0,+VLOOKUP($A522,'по изворима и контима'!$A$12:G$499,5,FALSE))</f>
        <v>0</v>
      </c>
      <c r="I522">
        <f>IF(A522=0,0,+VLOOKUP($A522,'по изворима и контима'!$A$12:H$499,6,FALSE))</f>
        <v>0</v>
      </c>
      <c r="J522">
        <f>IF(A522=0,0,+VLOOKUP($A522,'по изворима и контима'!$A$12:H$499,7,FALSE))</f>
        <v>0</v>
      </c>
      <c r="K522">
        <f>IF(A522=0,0,+VLOOKUP($A522,'по изворима и контима'!$A$12:I$499,8,FALSE))</f>
        <v>0</v>
      </c>
      <c r="L522">
        <f>IF(B522=0,0,+VLOOKUP($A522,'по изворима и контима'!$A$12:J$499,9,FALSE))</f>
        <v>0</v>
      </c>
      <c r="M522">
        <f>IF($A522=0,0,+VLOOKUP($G522,spisak!$C$11:$F$30,3,FALSE))</f>
        <v>0</v>
      </c>
      <c r="N522">
        <f>IF($A522=0,0,+VLOOKUP($G522,spisak!$C$11:$F$30,4,FALSE))</f>
        <v>0</v>
      </c>
      <c r="O522" s="141">
        <f t="shared" ref="O522" si="578">+IF(A522=0,0,"do 2014")</f>
        <v>0</v>
      </c>
      <c r="P522" s="123">
        <f>IF(A522=0,0,+VLOOKUP($A522,'по изворима и контима'!$A$12:L$499,COLUMN('по изворима и контима'!J:J),FALSE))</f>
        <v>0</v>
      </c>
    </row>
    <row r="523" spans="1:16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22">
        <f>IF(A523=0,0,+spisak!#REF!)</f>
        <v>0</v>
      </c>
      <c r="F523" s="122">
        <f>+IF(A523=0,0,VLOOKUP(prenos!G523,spisak!C$11:O$498,12,FALSE))</f>
        <v>0</v>
      </c>
      <c r="G523">
        <f>IF(A523=0,0,+VLOOKUP($A523,'по изворима и контима'!$A$12:D$499,4,FALSE))</f>
        <v>0</v>
      </c>
      <c r="H523">
        <f>IF(A523=0,0,+VLOOKUP($A523,'по изворима и контима'!$A$12:G$499,5,FALSE))</f>
        <v>0</v>
      </c>
      <c r="I523">
        <f>IF(A523=0,0,+VLOOKUP($A523,'по изворима и контима'!$A$12:H$499,6,FALSE))</f>
        <v>0</v>
      </c>
      <c r="J523">
        <f>IF(A523=0,0,+VLOOKUP($A523,'по изворима и контима'!$A$12:H$499,7,FALSE))</f>
        <v>0</v>
      </c>
      <c r="K523">
        <f>IF(A523=0,0,+VLOOKUP($A523,'по изворима и контима'!$A$12:I$499,8,FALSE))</f>
        <v>0</v>
      </c>
      <c r="L523">
        <f>IF(B523=0,0,+VLOOKUP($A523,'по изворима и контима'!$A$12:J$499,9,FALSE))</f>
        <v>0</v>
      </c>
      <c r="M523">
        <f>IF($A523=0,0,+VLOOKUP($G523,spisak!$C$11:$F$30,3,FALSE))</f>
        <v>0</v>
      </c>
      <c r="N523">
        <f>IF($A523=0,0,+VLOOKUP($G523,spisak!$C$11:$F$30,4,FALSE))</f>
        <v>0</v>
      </c>
      <c r="O523" s="141">
        <f t="shared" ref="O523" si="579">+IF(A523=0,0,"2015-plan")</f>
        <v>0</v>
      </c>
      <c r="P523" s="123">
        <f>IF(A523=0,0,+VLOOKUP($A523,'по изворима и контима'!$A$12:R$499,COLUMN('по изворима и контима'!K:K),FALSE))</f>
        <v>0</v>
      </c>
    </row>
    <row r="524" spans="1:16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22">
        <f>IF(A524=0,0,+spisak!#REF!)</f>
        <v>0</v>
      </c>
      <c r="F524" s="122">
        <f>+IF(A524=0,0,VLOOKUP(prenos!G524,spisak!C$11:O$498,12,FALSE))</f>
        <v>0</v>
      </c>
      <c r="G524">
        <f>IF(A524=0,0,+VLOOKUP($A524,'по изворима и контима'!$A$12:D$499,4,FALSE))</f>
        <v>0</v>
      </c>
      <c r="H524">
        <f>IF(A524=0,0,+VLOOKUP($A524,'по изворима и контима'!$A$12:G$499,5,FALSE))</f>
        <v>0</v>
      </c>
      <c r="I524">
        <f>IF(A524=0,0,+VLOOKUP($A524,'по изворима и контима'!$A$12:H$499,6,FALSE))</f>
        <v>0</v>
      </c>
      <c r="J524">
        <f>IF(A524=0,0,+VLOOKUP($A524,'по изворима и контима'!$A$12:H$499,7,FALSE))</f>
        <v>0</v>
      </c>
      <c r="K524">
        <f>IF(A524=0,0,+VLOOKUP($A524,'по изворима и контима'!$A$12:I$499,8,FALSE))</f>
        <v>0</v>
      </c>
      <c r="L524">
        <f>IF(B524=0,0,+VLOOKUP($A524,'по изворима и контима'!$A$12:J$499,9,FALSE))</f>
        <v>0</v>
      </c>
      <c r="M524">
        <f>IF($A524=0,0,+VLOOKUP($G524,spisak!$C$11:$F$30,3,FALSE))</f>
        <v>0</v>
      </c>
      <c r="N524">
        <f>IF($A524=0,0,+VLOOKUP($G524,spisak!$C$11:$F$30,4,FALSE))</f>
        <v>0</v>
      </c>
      <c r="O524" s="141">
        <f t="shared" ref="O524" si="580">+IF(A524=0,0,"2015-procena")</f>
        <v>0</v>
      </c>
      <c r="P524" s="123">
        <f>IF(A524=0,0,+VLOOKUP($A524,'по изворима и контима'!$A$12:R$499,COLUMN('по изворима и контима'!L:L),FALSE))</f>
        <v>0</v>
      </c>
    </row>
    <row r="525" spans="1:16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22">
        <f>IF(A525=0,0,+spisak!#REF!)</f>
        <v>0</v>
      </c>
      <c r="F525" s="122">
        <f>+IF(A525=0,0,VLOOKUP(prenos!G525,spisak!C$11:O$498,12,FALSE))</f>
        <v>0</v>
      </c>
      <c r="G525">
        <f>IF(A525=0,0,+VLOOKUP($A525,'по изворима и контима'!$A$12:D$499,4,FALSE))</f>
        <v>0</v>
      </c>
      <c r="H525">
        <f>IF(A525=0,0,+VLOOKUP($A525,'по изворима и контима'!$A$12:G$499,5,FALSE))</f>
        <v>0</v>
      </c>
      <c r="I525">
        <f>IF(A525=0,0,+VLOOKUP($A525,'по изворима и контима'!$A$12:H$499,6,FALSE))</f>
        <v>0</v>
      </c>
      <c r="J525">
        <f>IF(A525=0,0,+VLOOKUP($A525,'по изворима и контима'!$A$12:H$499,7,FALSE))</f>
        <v>0</v>
      </c>
      <c r="K525">
        <f>IF(A525=0,0,+VLOOKUP($A525,'по изворима и контима'!$A$12:I$499,8,FALSE))</f>
        <v>0</v>
      </c>
      <c r="L525">
        <f>IF(B525=0,0,+VLOOKUP($A525,'по изворима и контима'!$A$12:J$499,9,FALSE))</f>
        <v>0</v>
      </c>
      <c r="M525">
        <f>IF($A525=0,0,+VLOOKUP($G525,spisak!$C$11:$F$30,3,FALSE))</f>
        <v>0</v>
      </c>
      <c r="N525">
        <f>IF($A525=0,0,+VLOOKUP($G525,spisak!$C$11:$F$30,4,FALSE))</f>
        <v>0</v>
      </c>
      <c r="O525" s="141">
        <f t="shared" ref="O525" si="581">+IF(A525=0,0,"2016")</f>
        <v>0</v>
      </c>
      <c r="P525" s="123">
        <f>IF(A525=0,0,+VLOOKUP($A525,'по изворима и контима'!$A$12:R$499,COLUMN('по изворима и контима'!M:M),FALSE))</f>
        <v>0</v>
      </c>
    </row>
    <row r="526" spans="1:16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22">
        <f>IF(A526=0,0,+spisak!#REF!)</f>
        <v>0</v>
      </c>
      <c r="F526" s="122">
        <f>+IF(A526=0,0,VLOOKUP(prenos!G526,spisak!C$11:O$498,12,FALSE))</f>
        <v>0</v>
      </c>
      <c r="G526">
        <f>IF(A526=0,0,+VLOOKUP($A526,'по изворима и контима'!$A$12:D$499,4,FALSE))</f>
        <v>0</v>
      </c>
      <c r="H526">
        <f>IF(A526=0,0,+VLOOKUP($A526,'по изворима и контима'!$A$12:G$499,5,FALSE))</f>
        <v>0</v>
      </c>
      <c r="I526">
        <f>IF(A526=0,0,+VLOOKUP($A526,'по изворима и контима'!$A$12:H$499,6,FALSE))</f>
        <v>0</v>
      </c>
      <c r="J526">
        <f>IF(A526=0,0,+VLOOKUP($A526,'по изворима и контима'!$A$12:H$499,7,FALSE))</f>
        <v>0</v>
      </c>
      <c r="K526">
        <f>IF(A526=0,0,+VLOOKUP($A526,'по изворима и контима'!$A$12:I$499,8,FALSE))</f>
        <v>0</v>
      </c>
      <c r="L526">
        <f>IF(B526=0,0,+VLOOKUP($A526,'по изворима и контима'!$A$12:J$499,9,FALSE))</f>
        <v>0</v>
      </c>
      <c r="M526">
        <f>IF($A526=0,0,+VLOOKUP($G526,spisak!$C$11:$F$30,3,FALSE))</f>
        <v>0</v>
      </c>
      <c r="N526">
        <f>IF($A526=0,0,+VLOOKUP($G526,spisak!$C$11:$F$30,4,FALSE))</f>
        <v>0</v>
      </c>
      <c r="O526" s="141">
        <f t="shared" ref="O526" si="582">+IF(A526=0,0,"2017")</f>
        <v>0</v>
      </c>
      <c r="P526" s="123">
        <f>IF(C526=0,0,+VLOOKUP($A526,'по изворима и контима'!$A$12:R$499,COLUMN('по изворима и контима'!N:N),FALSE))</f>
        <v>0</v>
      </c>
    </row>
    <row r="527" spans="1:16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22">
        <f>IF(A527=0,0,+spisak!#REF!)</f>
        <v>0</v>
      </c>
      <c r="F527" s="122">
        <f>+IF(A527=0,0,VLOOKUP(prenos!G527,spisak!C$11:O$498,12,FALSE))</f>
        <v>0</v>
      </c>
      <c r="G527">
        <f>IF(A527=0,0,+VLOOKUP($A527,'по изворима и контима'!$A$12:D$499,4,FALSE))</f>
        <v>0</v>
      </c>
      <c r="H527">
        <f>IF(A527=0,0,+VLOOKUP($A527,'по изворима и контима'!$A$12:G$499,5,FALSE))</f>
        <v>0</v>
      </c>
      <c r="I527">
        <f>IF(A527=0,0,+VLOOKUP($A527,'по изворима и контима'!$A$12:H$499,6,FALSE))</f>
        <v>0</v>
      </c>
      <c r="J527">
        <f>IF(A527=0,0,+VLOOKUP($A527,'по изворима и контима'!$A$12:H$499,7,FALSE))</f>
        <v>0</v>
      </c>
      <c r="K527">
        <f>IF(A527=0,0,+VLOOKUP($A527,'по изворима и контима'!$A$12:I$499,8,FALSE))</f>
        <v>0</v>
      </c>
      <c r="L527">
        <f>IF(B527=0,0,+VLOOKUP($A527,'по изворима и контима'!$A$12:J$499,9,FALSE))</f>
        <v>0</v>
      </c>
      <c r="M527">
        <f>IF($A527=0,0,+VLOOKUP($G527,spisak!$C$11:$F$30,3,FALSE))</f>
        <v>0</v>
      </c>
      <c r="N527">
        <f>IF($A527=0,0,+VLOOKUP($G527,spisak!$C$11:$F$30,4,FALSE))</f>
        <v>0</v>
      </c>
      <c r="O527" s="141">
        <f t="shared" ref="O527" si="583">+IF(A527=0,0,"2018")</f>
        <v>0</v>
      </c>
      <c r="P527" s="123">
        <f>IF(C527=0,0,+VLOOKUP($A527,'по изворима и контима'!$A$12:R$499,COLUMN('по изворима и контима'!O:O),FALSE))</f>
        <v>0</v>
      </c>
    </row>
    <row r="528" spans="1:16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22">
        <f>IF(A528=0,0,+spisak!#REF!)</f>
        <v>0</v>
      </c>
      <c r="F528" s="122">
        <f>+IF(A528=0,0,VLOOKUP(prenos!G528,spisak!C$11:O$498,12,FALSE))</f>
        <v>0</v>
      </c>
      <c r="G528">
        <f>IF(A528=0,0,+VLOOKUP($A528,'по изворима и контима'!$A$12:D$499,4,FALSE))</f>
        <v>0</v>
      </c>
      <c r="H528">
        <f>IF(A528=0,0,+VLOOKUP($A528,'по изворима и контима'!$A$12:G$499,5,FALSE))</f>
        <v>0</v>
      </c>
      <c r="I528">
        <f>IF(A528=0,0,+VLOOKUP($A528,'по изворима и контима'!$A$12:H$499,6,FALSE))</f>
        <v>0</v>
      </c>
      <c r="J528">
        <f>IF(A528=0,0,+VLOOKUP($A528,'по изворима и контима'!$A$12:H$499,7,FALSE))</f>
        <v>0</v>
      </c>
      <c r="K528">
        <f>IF(A528=0,0,+VLOOKUP($A528,'по изворима и контима'!$A$12:I$499,8,FALSE))</f>
        <v>0</v>
      </c>
      <c r="L528">
        <f>IF(B528=0,0,+VLOOKUP($A528,'по изворима и контима'!$A$12:J$499,9,FALSE))</f>
        <v>0</v>
      </c>
      <c r="M528">
        <f>IF($A528=0,0,+VLOOKUP($G528,spisak!$C$11:$F$30,3,FALSE))</f>
        <v>0</v>
      </c>
      <c r="N528">
        <f>IF($A528=0,0,+VLOOKUP($G528,spisak!$C$11:$F$30,4,FALSE))</f>
        <v>0</v>
      </c>
      <c r="O528" s="141">
        <f t="shared" ref="O528" si="584">+IF(A528=0,0,"nakon 2018")</f>
        <v>0</v>
      </c>
      <c r="P528" s="123">
        <f>IF(C528=0,0,+VLOOKUP($A528,'по изворима и контима'!$A$12:R$499,COLUMN('по изворима и контима'!P:P),FALSE))</f>
        <v>0</v>
      </c>
    </row>
    <row r="529" spans="1:16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22">
        <f>IF(A529=0,0,+spisak!#REF!)</f>
        <v>0</v>
      </c>
      <c r="F529" s="122">
        <f>+IF(A529=0,0,VLOOKUP(prenos!G529,spisak!C$11:O$498,12,FALSE))</f>
        <v>0</v>
      </c>
      <c r="G529">
        <f>IF(A529=0,0,+VLOOKUP($A529,'по изворима и контима'!$A$12:D$499,4,FALSE))</f>
        <v>0</v>
      </c>
      <c r="H529">
        <f>IF(A529=0,0,+VLOOKUP($A529,'по изворима и контима'!$A$12:G$499,5,FALSE))</f>
        <v>0</v>
      </c>
      <c r="I529">
        <f>IF(A529=0,0,+VLOOKUP($A529,'по изворима и контима'!$A$12:H$499,6,FALSE))</f>
        <v>0</v>
      </c>
      <c r="J529">
        <f>IF(A529=0,0,+VLOOKUP($A529,'по изворима и контима'!$A$12:H$499,7,FALSE))</f>
        <v>0</v>
      </c>
      <c r="K529">
        <f>IF(A529=0,0,+VLOOKUP($A529,'по изворима и контима'!$A$12:I$499,8,FALSE))</f>
        <v>0</v>
      </c>
      <c r="L529">
        <f>IF(B529=0,0,+VLOOKUP($A529,'по изворима и контима'!$A$12:J$499,9,FALSE))</f>
        <v>0</v>
      </c>
      <c r="M529">
        <f>IF($A529=0,0,+VLOOKUP($G529,spisak!$C$11:$F$30,3,FALSE))</f>
        <v>0</v>
      </c>
      <c r="N529">
        <f>IF($A529=0,0,+VLOOKUP($G529,spisak!$C$11:$F$30,4,FALSE))</f>
        <v>0</v>
      </c>
      <c r="O529" s="141">
        <f t="shared" ref="O529" si="585">+IF(A529=0,0,"do 2014")</f>
        <v>0</v>
      </c>
      <c r="P529" s="123">
        <f>IF(A529=0,0,+VLOOKUP($A529,'по изворима и контима'!$A$12:L$499,COLUMN('по изворима и контима'!J:J),FALSE))</f>
        <v>0</v>
      </c>
    </row>
    <row r="530" spans="1:16">
      <c r="A530">
        <f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22">
        <f>IF(A530=0,0,+spisak!#REF!)</f>
        <v>0</v>
      </c>
      <c r="F530" s="122">
        <f>+IF(A530=0,0,VLOOKUP(prenos!G530,spisak!C$11:O$498,12,FALSE))</f>
        <v>0</v>
      </c>
      <c r="G530">
        <f>IF(A530=0,0,+VLOOKUP($A530,'по изворима и контима'!$A$12:D$499,4,FALSE))</f>
        <v>0</v>
      </c>
      <c r="H530">
        <f>IF(A530=0,0,+VLOOKUP($A530,'по изворима и контима'!$A$12:G$499,5,FALSE))</f>
        <v>0</v>
      </c>
      <c r="I530">
        <f>IF(A530=0,0,+VLOOKUP($A530,'по изворима и контима'!$A$12:H$499,6,FALSE))</f>
        <v>0</v>
      </c>
      <c r="J530">
        <f>IF(A530=0,0,+VLOOKUP($A530,'по изворима и контима'!$A$12:H$499,7,FALSE))</f>
        <v>0</v>
      </c>
      <c r="K530">
        <f>IF(A530=0,0,+VLOOKUP($A530,'по изворима и контима'!$A$12:I$499,8,FALSE))</f>
        <v>0</v>
      </c>
      <c r="L530">
        <f>IF(B530=0,0,+VLOOKUP($A530,'по изворима и контима'!$A$12:J$499,9,FALSE))</f>
        <v>0</v>
      </c>
      <c r="M530">
        <f>IF($A530=0,0,+VLOOKUP($G530,spisak!$C$11:$F$30,3,FALSE))</f>
        <v>0</v>
      </c>
      <c r="N530">
        <f>IF($A530=0,0,+VLOOKUP($G530,spisak!$C$11:$F$30,4,FALSE))</f>
        <v>0</v>
      </c>
      <c r="O530" s="141">
        <f t="shared" ref="O530" si="586">+IF(A530=0,0,"2015-plan")</f>
        <v>0</v>
      </c>
      <c r="P530" s="123">
        <f>IF(A530=0,0,+VLOOKUP($A530,'по изворима и контима'!$A$12:R$499,COLUMN('по изворима и контима'!K:K),FALSE))</f>
        <v>0</v>
      </c>
    </row>
    <row r="531" spans="1:16">
      <c r="A531">
        <f t="shared" ref="A531:A535" si="587">+A530</f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22">
        <f>IF(A531=0,0,+spisak!#REF!)</f>
        <v>0</v>
      </c>
      <c r="F531" s="122">
        <f>+IF(A531=0,0,VLOOKUP(prenos!G531,spisak!C$11:O$498,12,FALSE))</f>
        <v>0</v>
      </c>
      <c r="G531">
        <f>IF(A531=0,0,+VLOOKUP($A531,'по изворима и контима'!$A$12:D$499,4,FALSE))</f>
        <v>0</v>
      </c>
      <c r="H531">
        <f>IF(A531=0,0,+VLOOKUP($A531,'по изворима и контима'!$A$12:G$499,5,FALSE))</f>
        <v>0</v>
      </c>
      <c r="I531">
        <f>IF(A531=0,0,+VLOOKUP($A531,'по изворима и контима'!$A$12:H$499,6,FALSE))</f>
        <v>0</v>
      </c>
      <c r="J531">
        <f>IF(A531=0,0,+VLOOKUP($A531,'по изворима и контима'!$A$12:H$499,7,FALSE))</f>
        <v>0</v>
      </c>
      <c r="K531">
        <f>IF(A531=0,0,+VLOOKUP($A531,'по изворима и контима'!$A$12:I$499,8,FALSE))</f>
        <v>0</v>
      </c>
      <c r="L531">
        <f>IF(B531=0,0,+VLOOKUP($A531,'по изворима и контима'!$A$12:J$499,9,FALSE))</f>
        <v>0</v>
      </c>
      <c r="M531">
        <f>IF($A531=0,0,+VLOOKUP($G531,spisak!$C$11:$F$30,3,FALSE))</f>
        <v>0</v>
      </c>
      <c r="N531">
        <f>IF($A531=0,0,+VLOOKUP($G531,spisak!$C$11:$F$30,4,FALSE))</f>
        <v>0</v>
      </c>
      <c r="O531" s="141">
        <f t="shared" ref="O531" si="588">+IF(A531=0,0,"2015-procena")</f>
        <v>0</v>
      </c>
      <c r="P531" s="123">
        <f>IF(A531=0,0,+VLOOKUP($A531,'по изворима и контима'!$A$12:R$499,COLUMN('по изворима и контима'!L:L),FALSE))</f>
        <v>0</v>
      </c>
    </row>
    <row r="532" spans="1:16">
      <c r="A532">
        <f t="shared" si="587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22">
        <f>IF(A532=0,0,+spisak!#REF!)</f>
        <v>0</v>
      </c>
      <c r="F532" s="122">
        <f>+IF(A532=0,0,VLOOKUP(prenos!G532,spisak!C$11:O$498,12,FALSE))</f>
        <v>0</v>
      </c>
      <c r="G532">
        <f>IF(A532=0,0,+VLOOKUP($A532,'по изворима и контима'!$A$12:D$499,4,FALSE))</f>
        <v>0</v>
      </c>
      <c r="H532">
        <f>IF(A532=0,0,+VLOOKUP($A532,'по изворима и контима'!$A$12:G$499,5,FALSE))</f>
        <v>0</v>
      </c>
      <c r="I532">
        <f>IF(A532=0,0,+VLOOKUP($A532,'по изворима и контима'!$A$12:H$499,6,FALSE))</f>
        <v>0</v>
      </c>
      <c r="J532">
        <f>IF(A532=0,0,+VLOOKUP($A532,'по изворима и контима'!$A$12:H$499,7,FALSE))</f>
        <v>0</v>
      </c>
      <c r="K532">
        <f>IF(A532=0,0,+VLOOKUP($A532,'по изворима и контима'!$A$12:I$499,8,FALSE))</f>
        <v>0</v>
      </c>
      <c r="L532">
        <f>IF(B532=0,0,+VLOOKUP($A532,'по изворима и контима'!$A$12:J$499,9,FALSE))</f>
        <v>0</v>
      </c>
      <c r="M532">
        <f>IF($A532=0,0,+VLOOKUP($G532,spisak!$C$11:$F$30,3,FALSE))</f>
        <v>0</v>
      </c>
      <c r="N532">
        <f>IF($A532=0,0,+VLOOKUP($G532,spisak!$C$11:$F$30,4,FALSE))</f>
        <v>0</v>
      </c>
      <c r="O532" s="141">
        <f t="shared" ref="O532" si="589">+IF(A532=0,0,"2016")</f>
        <v>0</v>
      </c>
      <c r="P532" s="123">
        <f>IF(A532=0,0,+VLOOKUP($A532,'по изворима и контима'!$A$12:R$499,COLUMN('по изворима и контима'!M:M),FALSE))</f>
        <v>0</v>
      </c>
    </row>
    <row r="533" spans="1:16">
      <c r="A533">
        <f t="shared" si="587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22">
        <f>IF(A533=0,0,+spisak!#REF!)</f>
        <v>0</v>
      </c>
      <c r="F533" s="122">
        <f>+IF(A533=0,0,VLOOKUP(prenos!G533,spisak!C$11:O$498,12,FALSE))</f>
        <v>0</v>
      </c>
      <c r="G533">
        <f>IF(A533=0,0,+VLOOKUP($A533,'по изворима и контима'!$A$12:D$499,4,FALSE))</f>
        <v>0</v>
      </c>
      <c r="H533">
        <f>IF(A533=0,0,+VLOOKUP($A533,'по изворима и контима'!$A$12:G$499,5,FALSE))</f>
        <v>0</v>
      </c>
      <c r="I533">
        <f>IF(A533=0,0,+VLOOKUP($A533,'по изворима и контима'!$A$12:H$499,6,FALSE))</f>
        <v>0</v>
      </c>
      <c r="J533">
        <f>IF(A533=0,0,+VLOOKUP($A533,'по изворима и контима'!$A$12:H$499,7,FALSE))</f>
        <v>0</v>
      </c>
      <c r="K533">
        <f>IF(A533=0,0,+VLOOKUP($A533,'по изворима и контима'!$A$12:I$499,8,FALSE))</f>
        <v>0</v>
      </c>
      <c r="L533">
        <f>IF(B533=0,0,+VLOOKUP($A533,'по изворима и контима'!$A$12:J$499,9,FALSE))</f>
        <v>0</v>
      </c>
      <c r="M533">
        <f>IF($A533=0,0,+VLOOKUP($G533,spisak!$C$11:$F$30,3,FALSE))</f>
        <v>0</v>
      </c>
      <c r="N533">
        <f>IF($A533=0,0,+VLOOKUP($G533,spisak!$C$11:$F$30,4,FALSE))</f>
        <v>0</v>
      </c>
      <c r="O533" s="141">
        <f t="shared" ref="O533" si="590">+IF(A533=0,0,"2017")</f>
        <v>0</v>
      </c>
      <c r="P533" s="123">
        <f>IF(C533=0,0,+VLOOKUP($A533,'по изворима и контима'!$A$12:R$499,COLUMN('по изворима и контима'!N:N),FALSE))</f>
        <v>0</v>
      </c>
    </row>
    <row r="534" spans="1:16">
      <c r="A534">
        <f t="shared" si="587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22">
        <f>IF(A534=0,0,+spisak!#REF!)</f>
        <v>0</v>
      </c>
      <c r="F534" s="122">
        <f>+IF(A534=0,0,VLOOKUP(prenos!G534,spisak!C$11:O$498,12,FALSE))</f>
        <v>0</v>
      </c>
      <c r="G534">
        <f>IF(A534=0,0,+VLOOKUP($A534,'по изворима и контима'!$A$12:D$499,4,FALSE))</f>
        <v>0</v>
      </c>
      <c r="H534">
        <f>IF(A534=0,0,+VLOOKUP($A534,'по изворима и контима'!$A$12:G$499,5,FALSE))</f>
        <v>0</v>
      </c>
      <c r="I534">
        <f>IF(A534=0,0,+VLOOKUP($A534,'по изворима и контима'!$A$12:H$499,6,FALSE))</f>
        <v>0</v>
      </c>
      <c r="J534">
        <f>IF(A534=0,0,+VLOOKUP($A534,'по изворима и контима'!$A$12:H$499,7,FALSE))</f>
        <v>0</v>
      </c>
      <c r="K534">
        <f>IF(A534=0,0,+VLOOKUP($A534,'по изворима и контима'!$A$12:I$499,8,FALSE))</f>
        <v>0</v>
      </c>
      <c r="L534">
        <f>IF(B534=0,0,+VLOOKUP($A534,'по изворима и контима'!$A$12:J$499,9,FALSE))</f>
        <v>0</v>
      </c>
      <c r="M534">
        <f>IF($A534=0,0,+VLOOKUP($G534,spisak!$C$11:$F$30,3,FALSE))</f>
        <v>0</v>
      </c>
      <c r="N534">
        <f>IF($A534=0,0,+VLOOKUP($G534,spisak!$C$11:$F$30,4,FALSE))</f>
        <v>0</v>
      </c>
      <c r="O534" s="141">
        <f t="shared" ref="O534" si="591">+IF(A534=0,0,"2018")</f>
        <v>0</v>
      </c>
      <c r="P534" s="123">
        <f>IF(C534=0,0,+VLOOKUP($A534,'по изворима и контима'!$A$12:R$499,COLUMN('по изворима и контима'!O:O),FALSE))</f>
        <v>0</v>
      </c>
    </row>
    <row r="535" spans="1:16">
      <c r="A535">
        <f t="shared" si="587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22">
        <f>IF(A535=0,0,+spisak!#REF!)</f>
        <v>0</v>
      </c>
      <c r="F535" s="122">
        <f>+IF(A535=0,0,VLOOKUP(prenos!G535,spisak!C$11:O$498,12,FALSE))</f>
        <v>0</v>
      </c>
      <c r="G535">
        <f>IF(A535=0,0,+VLOOKUP($A535,'по изворима и контима'!$A$12:D$499,4,FALSE))</f>
        <v>0</v>
      </c>
      <c r="H535">
        <f>IF(A535=0,0,+VLOOKUP($A535,'по изворима и контима'!$A$12:G$499,5,FALSE))</f>
        <v>0</v>
      </c>
      <c r="I535">
        <f>IF(A535=0,0,+VLOOKUP($A535,'по изворима и контима'!$A$12:H$499,6,FALSE))</f>
        <v>0</v>
      </c>
      <c r="J535">
        <f>IF(A535=0,0,+VLOOKUP($A535,'по изворима и контима'!$A$12:H$499,7,FALSE))</f>
        <v>0</v>
      </c>
      <c r="K535">
        <f>IF(A535=0,0,+VLOOKUP($A535,'по изворима и контима'!$A$12:I$499,8,FALSE))</f>
        <v>0</v>
      </c>
      <c r="L535">
        <f>IF(B535=0,0,+VLOOKUP($A535,'по изворима и контима'!$A$12:J$499,9,FALSE))</f>
        <v>0</v>
      </c>
      <c r="M535">
        <f>IF($A535=0,0,+VLOOKUP($G535,spisak!$C$11:$F$30,3,FALSE))</f>
        <v>0</v>
      </c>
      <c r="N535">
        <f>IF($A535=0,0,+VLOOKUP($G535,spisak!$C$11:$F$30,4,FALSE))</f>
        <v>0</v>
      </c>
      <c r="O535" s="141">
        <f t="shared" ref="O535" si="592">+IF(A535=0,0,"nakon 2018")</f>
        <v>0</v>
      </c>
      <c r="P535" s="123">
        <f>IF(C535=0,0,+VLOOKUP($A535,'по изворима и контима'!$A$12:R$499,COLUMN('по изворима и контима'!P:P),FALSE))</f>
        <v>0</v>
      </c>
    </row>
    <row r="536" spans="1:16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22">
        <f>IF(A536=0,0,+spisak!#REF!)</f>
        <v>0</v>
      </c>
      <c r="F536" s="122">
        <f>+IF(A536=0,0,VLOOKUP(prenos!G536,spisak!C$11:O$498,12,FALSE))</f>
        <v>0</v>
      </c>
      <c r="G536">
        <f>IF(A536=0,0,+VLOOKUP($A536,'по изворима и контима'!$A$12:D$499,4,FALSE))</f>
        <v>0</v>
      </c>
      <c r="H536">
        <f>IF(A536=0,0,+VLOOKUP($A536,'по изворима и контима'!$A$12:G$499,5,FALSE))</f>
        <v>0</v>
      </c>
      <c r="I536">
        <f>IF(A536=0,0,+VLOOKUP($A536,'по изворима и контима'!$A$12:H$499,6,FALSE))</f>
        <v>0</v>
      </c>
      <c r="J536">
        <f>IF(A536=0,0,+VLOOKUP($A536,'по изворима и контима'!$A$12:H$499,7,FALSE))</f>
        <v>0</v>
      </c>
      <c r="K536">
        <f>IF(A536=0,0,+VLOOKUP($A536,'по изворима и контима'!$A$12:I$499,8,FALSE))</f>
        <v>0</v>
      </c>
      <c r="L536">
        <f>IF(B536=0,0,+VLOOKUP($A536,'по изворима и контима'!$A$12:J$499,9,FALSE))</f>
        <v>0</v>
      </c>
      <c r="M536">
        <f>IF($A536=0,0,+VLOOKUP($G536,spisak!$C$11:$F$30,3,FALSE))</f>
        <v>0</v>
      </c>
      <c r="N536">
        <f>IF($A536=0,0,+VLOOKUP($G536,spisak!$C$11:$F$30,4,FALSE))</f>
        <v>0</v>
      </c>
      <c r="O536" s="141">
        <f t="shared" ref="O536" si="593">+IF(A536=0,0,"do 2014")</f>
        <v>0</v>
      </c>
      <c r="P536" s="123">
        <f>IF(A536=0,0,+VLOOKUP($A536,'по изворима и контима'!$A$12:L$499,COLUMN('по изворима и контима'!J:J),FALSE))</f>
        <v>0</v>
      </c>
    </row>
    <row r="537" spans="1:16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22">
        <f>IF(A537=0,0,+spisak!#REF!)</f>
        <v>0</v>
      </c>
      <c r="F537" s="122">
        <f>+IF(A537=0,0,VLOOKUP(prenos!G537,spisak!C$11:O$498,12,FALSE))</f>
        <v>0</v>
      </c>
      <c r="G537">
        <f>IF(A537=0,0,+VLOOKUP($A537,'по изворима и контима'!$A$12:D$499,4,FALSE))</f>
        <v>0</v>
      </c>
      <c r="H537">
        <f>IF(A537=0,0,+VLOOKUP($A537,'по изворима и контима'!$A$12:G$499,5,FALSE))</f>
        <v>0</v>
      </c>
      <c r="I537">
        <f>IF(A537=0,0,+VLOOKUP($A537,'по изворима и контима'!$A$12:H$499,6,FALSE))</f>
        <v>0</v>
      </c>
      <c r="J537">
        <f>IF(A537=0,0,+VLOOKUP($A537,'по изворима и контима'!$A$12:H$499,7,FALSE))</f>
        <v>0</v>
      </c>
      <c r="K537">
        <f>IF(A537=0,0,+VLOOKUP($A537,'по изворима и контима'!$A$12:I$499,8,FALSE))</f>
        <v>0</v>
      </c>
      <c r="L537">
        <f>IF(B537=0,0,+VLOOKUP($A537,'по изворима и контима'!$A$12:J$499,9,FALSE))</f>
        <v>0</v>
      </c>
      <c r="M537">
        <f>IF($A537=0,0,+VLOOKUP($G537,spisak!$C$11:$F$30,3,FALSE))</f>
        <v>0</v>
      </c>
      <c r="N537">
        <f>IF($A537=0,0,+VLOOKUP($G537,spisak!$C$11:$F$30,4,FALSE))</f>
        <v>0</v>
      </c>
      <c r="O537" s="141">
        <f t="shared" ref="O537" si="595">+IF(A537=0,0,"2015-plan")</f>
        <v>0</v>
      </c>
      <c r="P537" s="123">
        <f>IF(A537=0,0,+VLOOKUP($A537,'по изворима и контима'!$A$12:R$499,COLUMN('по изворима и контима'!K:K),FALSE))</f>
        <v>0</v>
      </c>
    </row>
    <row r="538" spans="1:16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22">
        <f>IF(A538=0,0,+spisak!#REF!)</f>
        <v>0</v>
      </c>
      <c r="F538" s="122">
        <f>+IF(A538=0,0,VLOOKUP(prenos!G538,spisak!C$11:O$498,12,FALSE))</f>
        <v>0</v>
      </c>
      <c r="G538">
        <f>IF(A538=0,0,+VLOOKUP($A538,'по изворима и контима'!$A$12:D$499,4,FALSE))</f>
        <v>0</v>
      </c>
      <c r="H538">
        <f>IF(A538=0,0,+VLOOKUP($A538,'по изворима и контима'!$A$12:G$499,5,FALSE))</f>
        <v>0</v>
      </c>
      <c r="I538">
        <f>IF(A538=0,0,+VLOOKUP($A538,'по изворима и контима'!$A$12:H$499,6,FALSE))</f>
        <v>0</v>
      </c>
      <c r="J538">
        <f>IF(A538=0,0,+VLOOKUP($A538,'по изворима и контима'!$A$12:H$499,7,FALSE))</f>
        <v>0</v>
      </c>
      <c r="K538">
        <f>IF(A538=0,0,+VLOOKUP($A538,'по изворима и контима'!$A$12:I$499,8,FALSE))</f>
        <v>0</v>
      </c>
      <c r="L538">
        <f>IF(B538=0,0,+VLOOKUP($A538,'по изворима и контима'!$A$12:J$499,9,FALSE))</f>
        <v>0</v>
      </c>
      <c r="M538">
        <f>IF($A538=0,0,+VLOOKUP($G538,spisak!$C$11:$F$30,3,FALSE))</f>
        <v>0</v>
      </c>
      <c r="N538">
        <f>IF($A538=0,0,+VLOOKUP($G538,spisak!$C$11:$F$30,4,FALSE))</f>
        <v>0</v>
      </c>
      <c r="O538" s="141">
        <f t="shared" ref="O538" si="596">+IF(A538=0,0,"2015-procena")</f>
        <v>0</v>
      </c>
      <c r="P538" s="123">
        <f>IF(A538=0,0,+VLOOKUP($A538,'по изворима и контима'!$A$12:R$499,COLUMN('по изворима и контима'!L:L),FALSE))</f>
        <v>0</v>
      </c>
    </row>
    <row r="539" spans="1:16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22">
        <f>IF(A539=0,0,+spisak!#REF!)</f>
        <v>0</v>
      </c>
      <c r="F539" s="122">
        <f>+IF(A539=0,0,VLOOKUP(prenos!G539,spisak!C$11:O$498,12,FALSE))</f>
        <v>0</v>
      </c>
      <c r="G539">
        <f>IF(A539=0,0,+VLOOKUP($A539,'по изворима и контима'!$A$12:D$499,4,FALSE))</f>
        <v>0</v>
      </c>
      <c r="H539">
        <f>IF(A539=0,0,+VLOOKUP($A539,'по изворима и контима'!$A$12:G$499,5,FALSE))</f>
        <v>0</v>
      </c>
      <c r="I539">
        <f>IF(A539=0,0,+VLOOKUP($A539,'по изворима и контима'!$A$12:H$499,6,FALSE))</f>
        <v>0</v>
      </c>
      <c r="J539">
        <f>IF(A539=0,0,+VLOOKUP($A539,'по изворима и контима'!$A$12:H$499,7,FALSE))</f>
        <v>0</v>
      </c>
      <c r="K539">
        <f>IF(A539=0,0,+VLOOKUP($A539,'по изворима и контима'!$A$12:I$499,8,FALSE))</f>
        <v>0</v>
      </c>
      <c r="L539">
        <f>IF(B539=0,0,+VLOOKUP($A539,'по изворима и контима'!$A$12:J$499,9,FALSE))</f>
        <v>0</v>
      </c>
      <c r="M539">
        <f>IF($A539=0,0,+VLOOKUP($G539,spisak!$C$11:$F$30,3,FALSE))</f>
        <v>0</v>
      </c>
      <c r="N539">
        <f>IF($A539=0,0,+VLOOKUP($G539,spisak!$C$11:$F$30,4,FALSE))</f>
        <v>0</v>
      </c>
      <c r="O539" s="141">
        <f t="shared" ref="O539" si="597">+IF(A539=0,0,"2016")</f>
        <v>0</v>
      </c>
      <c r="P539" s="123">
        <f>IF(A539=0,0,+VLOOKUP($A539,'по изворима и контима'!$A$12:R$499,COLUMN('по изворима и контима'!M:M),FALSE))</f>
        <v>0</v>
      </c>
    </row>
    <row r="540" spans="1:16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22">
        <f>IF(A540=0,0,+spisak!#REF!)</f>
        <v>0</v>
      </c>
      <c r="F540" s="122">
        <f>+IF(A540=0,0,VLOOKUP(prenos!G540,spisak!C$11:O$498,12,FALSE))</f>
        <v>0</v>
      </c>
      <c r="G540">
        <f>IF(A540=0,0,+VLOOKUP($A540,'по изворима и контима'!$A$12:D$499,4,FALSE))</f>
        <v>0</v>
      </c>
      <c r="H540">
        <f>IF(A540=0,0,+VLOOKUP($A540,'по изворима и контима'!$A$12:G$499,5,FALSE))</f>
        <v>0</v>
      </c>
      <c r="I540">
        <f>IF(A540=0,0,+VLOOKUP($A540,'по изворима и контима'!$A$12:H$499,6,FALSE))</f>
        <v>0</v>
      </c>
      <c r="J540">
        <f>IF(A540=0,0,+VLOOKUP($A540,'по изворима и контима'!$A$12:H$499,7,FALSE))</f>
        <v>0</v>
      </c>
      <c r="K540">
        <f>IF(A540=0,0,+VLOOKUP($A540,'по изворима и контима'!$A$12:I$499,8,FALSE))</f>
        <v>0</v>
      </c>
      <c r="L540">
        <f>IF(B540=0,0,+VLOOKUP($A540,'по изворима и контима'!$A$12:J$499,9,FALSE))</f>
        <v>0</v>
      </c>
      <c r="M540">
        <f>IF($A540=0,0,+VLOOKUP($G540,spisak!$C$11:$F$30,3,FALSE))</f>
        <v>0</v>
      </c>
      <c r="N540">
        <f>IF($A540=0,0,+VLOOKUP($G540,spisak!$C$11:$F$30,4,FALSE))</f>
        <v>0</v>
      </c>
      <c r="O540" s="141">
        <f t="shared" ref="O540" si="598">+IF(A540=0,0,"2017")</f>
        <v>0</v>
      </c>
      <c r="P540" s="123">
        <f>IF(C540=0,0,+VLOOKUP($A540,'по изворима и контима'!$A$12:R$499,COLUMN('по изворима и контима'!N:N),FALSE))</f>
        <v>0</v>
      </c>
    </row>
    <row r="541" spans="1:16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22">
        <f>IF(A541=0,0,+spisak!#REF!)</f>
        <v>0</v>
      </c>
      <c r="F541" s="122">
        <f>+IF(A541=0,0,VLOOKUP(prenos!G541,spisak!C$11:O$498,12,FALSE))</f>
        <v>0</v>
      </c>
      <c r="G541">
        <f>IF(A541=0,0,+VLOOKUP($A541,'по изворима и контима'!$A$12:D$499,4,FALSE))</f>
        <v>0</v>
      </c>
      <c r="H541">
        <f>IF(A541=0,0,+VLOOKUP($A541,'по изворима и контима'!$A$12:G$499,5,FALSE))</f>
        <v>0</v>
      </c>
      <c r="I541">
        <f>IF(A541=0,0,+VLOOKUP($A541,'по изворима и контима'!$A$12:H$499,6,FALSE))</f>
        <v>0</v>
      </c>
      <c r="J541">
        <f>IF(A541=0,0,+VLOOKUP($A541,'по изворима и контима'!$A$12:H$499,7,FALSE))</f>
        <v>0</v>
      </c>
      <c r="K541">
        <f>IF(A541=0,0,+VLOOKUP($A541,'по изворима и контима'!$A$12:I$499,8,FALSE))</f>
        <v>0</v>
      </c>
      <c r="L541">
        <f>IF(B541=0,0,+VLOOKUP($A541,'по изворима и контима'!$A$12:J$499,9,FALSE))</f>
        <v>0</v>
      </c>
      <c r="M541">
        <f>IF($A541=0,0,+VLOOKUP($G541,spisak!$C$11:$F$30,3,FALSE))</f>
        <v>0</v>
      </c>
      <c r="N541">
        <f>IF($A541=0,0,+VLOOKUP($G541,spisak!$C$11:$F$30,4,FALSE))</f>
        <v>0</v>
      </c>
      <c r="O541" s="141">
        <f t="shared" ref="O541" si="599">+IF(A541=0,0,"2018")</f>
        <v>0</v>
      </c>
      <c r="P541" s="123">
        <f>IF(C541=0,0,+VLOOKUP($A541,'по изворима и контима'!$A$12:R$499,COLUMN('по изворима и контима'!O:O),FALSE))</f>
        <v>0</v>
      </c>
    </row>
    <row r="542" spans="1:16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22">
        <f>IF(A542=0,0,+spisak!#REF!)</f>
        <v>0</v>
      </c>
      <c r="F542" s="122">
        <f>+IF(A542=0,0,VLOOKUP(prenos!G542,spisak!C$11:O$498,12,FALSE))</f>
        <v>0</v>
      </c>
      <c r="G542">
        <f>IF(A542=0,0,+VLOOKUP($A542,'по изворима и контима'!$A$12:D$499,4,FALSE))</f>
        <v>0</v>
      </c>
      <c r="H542">
        <f>IF(A542=0,0,+VLOOKUP($A542,'по изворима и контима'!$A$12:G$499,5,FALSE))</f>
        <v>0</v>
      </c>
      <c r="I542">
        <f>IF(A542=0,0,+VLOOKUP($A542,'по изворима и контима'!$A$12:H$499,6,FALSE))</f>
        <v>0</v>
      </c>
      <c r="J542">
        <f>IF(A542=0,0,+VLOOKUP($A542,'по изворима и контима'!$A$12:H$499,7,FALSE))</f>
        <v>0</v>
      </c>
      <c r="K542">
        <f>IF(A542=0,0,+VLOOKUP($A542,'по изворима и контима'!$A$12:I$499,8,FALSE))</f>
        <v>0</v>
      </c>
      <c r="L542">
        <f>IF(B542=0,0,+VLOOKUP($A542,'по изворима и контима'!$A$12:J$499,9,FALSE))</f>
        <v>0</v>
      </c>
      <c r="M542">
        <f>IF($A542=0,0,+VLOOKUP($G542,spisak!$C$11:$F$30,3,FALSE))</f>
        <v>0</v>
      </c>
      <c r="N542">
        <f>IF($A542=0,0,+VLOOKUP($G542,spisak!$C$11:$F$30,4,FALSE))</f>
        <v>0</v>
      </c>
      <c r="O542" s="141">
        <f t="shared" ref="O542" si="600">+IF(A542=0,0,"nakon 2018")</f>
        <v>0</v>
      </c>
      <c r="P542" s="123">
        <f>IF(C542=0,0,+VLOOKUP($A542,'по изворима и контима'!$A$12:R$499,COLUMN('по изворима и контима'!P:P),FALSE))</f>
        <v>0</v>
      </c>
    </row>
    <row r="543" spans="1:16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22">
        <f>IF(A543=0,0,+spisak!#REF!)</f>
        <v>0</v>
      </c>
      <c r="F543" s="122">
        <f>+IF(A543=0,0,VLOOKUP(prenos!G543,spisak!C$11:O$498,12,FALSE))</f>
        <v>0</v>
      </c>
      <c r="G543">
        <f>IF(A543=0,0,+VLOOKUP($A543,'по изворима и контима'!$A$12:D$499,4,FALSE))</f>
        <v>0</v>
      </c>
      <c r="H543">
        <f>IF(A543=0,0,+VLOOKUP($A543,'по изворима и контима'!$A$12:G$499,5,FALSE))</f>
        <v>0</v>
      </c>
      <c r="I543">
        <f>IF(A543=0,0,+VLOOKUP($A543,'по изворима и контима'!$A$12:H$499,6,FALSE))</f>
        <v>0</v>
      </c>
      <c r="J543">
        <f>IF(A543=0,0,+VLOOKUP($A543,'по изворима и контима'!$A$12:H$499,7,FALSE))</f>
        <v>0</v>
      </c>
      <c r="K543">
        <f>IF(A543=0,0,+VLOOKUP($A543,'по изворима и контима'!$A$12:I$499,8,FALSE))</f>
        <v>0</v>
      </c>
      <c r="L543">
        <f>IF(B543=0,0,+VLOOKUP($A543,'по изворима и контима'!$A$12:J$499,9,FALSE))</f>
        <v>0</v>
      </c>
      <c r="M543">
        <f>IF($A543=0,0,+VLOOKUP($G543,spisak!$C$11:$F$30,3,FALSE))</f>
        <v>0</v>
      </c>
      <c r="N543">
        <f>IF($A543=0,0,+VLOOKUP($G543,spisak!$C$11:$F$30,4,FALSE))</f>
        <v>0</v>
      </c>
      <c r="O543" s="141">
        <f t="shared" ref="O543" si="601">+IF(A543=0,0,"do 2014")</f>
        <v>0</v>
      </c>
      <c r="P543" s="123">
        <f>IF(A543=0,0,+VLOOKUP($A543,'по изворима и контима'!$A$12:L$499,COLUMN('по изворима и контима'!J:J),FALSE))</f>
        <v>0</v>
      </c>
    </row>
    <row r="544" spans="1:16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22">
        <f>IF(A544=0,0,+spisak!#REF!)</f>
        <v>0</v>
      </c>
      <c r="F544" s="122">
        <f>+IF(A544=0,0,VLOOKUP(prenos!G544,spisak!C$11:O$498,12,FALSE))</f>
        <v>0</v>
      </c>
      <c r="G544">
        <f>IF(A544=0,0,+VLOOKUP($A544,'по изворима и контима'!$A$12:D$499,4,FALSE))</f>
        <v>0</v>
      </c>
      <c r="H544">
        <f>IF(A544=0,0,+VLOOKUP($A544,'по изворима и контима'!$A$12:G$499,5,FALSE))</f>
        <v>0</v>
      </c>
      <c r="I544">
        <f>IF(A544=0,0,+VLOOKUP($A544,'по изворима и контима'!$A$12:H$499,6,FALSE))</f>
        <v>0</v>
      </c>
      <c r="J544">
        <f>IF(A544=0,0,+VLOOKUP($A544,'по изворима и контима'!$A$12:H$499,7,FALSE))</f>
        <v>0</v>
      </c>
      <c r="K544">
        <f>IF(A544=0,0,+VLOOKUP($A544,'по изворима и контима'!$A$12:I$499,8,FALSE))</f>
        <v>0</v>
      </c>
      <c r="L544">
        <f>IF(B544=0,0,+VLOOKUP($A544,'по изворима и контима'!$A$12:J$499,9,FALSE))</f>
        <v>0</v>
      </c>
      <c r="M544">
        <f>IF($A544=0,0,+VLOOKUP($G544,spisak!$C$11:$F$30,3,FALSE))</f>
        <v>0</v>
      </c>
      <c r="N544">
        <f>IF($A544=0,0,+VLOOKUP($G544,spisak!$C$11:$F$30,4,FALSE))</f>
        <v>0</v>
      </c>
      <c r="O544" s="141">
        <f t="shared" ref="O544" si="602">+IF(A544=0,0,"2015-plan")</f>
        <v>0</v>
      </c>
      <c r="P544" s="123">
        <f>IF(A544=0,0,+VLOOKUP($A544,'по изворима и контима'!$A$12:R$499,COLUMN('по изворима и контима'!K:K),FALSE))</f>
        <v>0</v>
      </c>
    </row>
    <row r="545" spans="1:16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22">
        <f>IF(A545=0,0,+spisak!#REF!)</f>
        <v>0</v>
      </c>
      <c r="F545" s="122">
        <f>+IF(A545=0,0,VLOOKUP(prenos!G545,spisak!C$11:O$498,12,FALSE))</f>
        <v>0</v>
      </c>
      <c r="G545">
        <f>IF(A545=0,0,+VLOOKUP($A545,'по изворима и контима'!$A$12:D$499,4,FALSE))</f>
        <v>0</v>
      </c>
      <c r="H545">
        <f>IF(A545=0,0,+VLOOKUP($A545,'по изворима и контима'!$A$12:G$499,5,FALSE))</f>
        <v>0</v>
      </c>
      <c r="I545">
        <f>IF(A545=0,0,+VLOOKUP($A545,'по изворима и контима'!$A$12:H$499,6,FALSE))</f>
        <v>0</v>
      </c>
      <c r="J545">
        <f>IF(A545=0,0,+VLOOKUP($A545,'по изворима и контима'!$A$12:H$499,7,FALSE))</f>
        <v>0</v>
      </c>
      <c r="K545">
        <f>IF(A545=0,0,+VLOOKUP($A545,'по изворима и контима'!$A$12:I$499,8,FALSE))</f>
        <v>0</v>
      </c>
      <c r="L545">
        <f>IF(B545=0,0,+VLOOKUP($A545,'по изворима и контима'!$A$12:J$499,9,FALSE))</f>
        <v>0</v>
      </c>
      <c r="M545">
        <f>IF($A545=0,0,+VLOOKUP($G545,spisak!$C$11:$F$30,3,FALSE))</f>
        <v>0</v>
      </c>
      <c r="N545">
        <f>IF($A545=0,0,+VLOOKUP($G545,spisak!$C$11:$F$30,4,FALSE))</f>
        <v>0</v>
      </c>
      <c r="O545" s="141">
        <f t="shared" ref="O545" si="604">+IF(A545=0,0,"2015-procena")</f>
        <v>0</v>
      </c>
      <c r="P545" s="123">
        <f>IF(A545=0,0,+VLOOKUP($A545,'по изворима и контима'!$A$12:R$499,COLUMN('по изворима и контима'!L:L),FALSE))</f>
        <v>0</v>
      </c>
    </row>
    <row r="546" spans="1:16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22">
        <f>IF(A546=0,0,+spisak!#REF!)</f>
        <v>0</v>
      </c>
      <c r="F546" s="122">
        <f>+IF(A546=0,0,VLOOKUP(prenos!G546,spisak!C$11:O$498,12,FALSE))</f>
        <v>0</v>
      </c>
      <c r="G546">
        <f>IF(A546=0,0,+VLOOKUP($A546,'по изворима и контима'!$A$12:D$499,4,FALSE))</f>
        <v>0</v>
      </c>
      <c r="H546">
        <f>IF(A546=0,0,+VLOOKUP($A546,'по изворима и контима'!$A$12:G$499,5,FALSE))</f>
        <v>0</v>
      </c>
      <c r="I546">
        <f>IF(A546=0,0,+VLOOKUP($A546,'по изворима и контима'!$A$12:H$499,6,FALSE))</f>
        <v>0</v>
      </c>
      <c r="J546">
        <f>IF(A546=0,0,+VLOOKUP($A546,'по изворима и контима'!$A$12:H$499,7,FALSE))</f>
        <v>0</v>
      </c>
      <c r="K546">
        <f>IF(A546=0,0,+VLOOKUP($A546,'по изворима и контима'!$A$12:I$499,8,FALSE))</f>
        <v>0</v>
      </c>
      <c r="L546">
        <f>IF(B546=0,0,+VLOOKUP($A546,'по изворима и контима'!$A$12:J$499,9,FALSE))</f>
        <v>0</v>
      </c>
      <c r="M546">
        <f>IF($A546=0,0,+VLOOKUP($G546,spisak!$C$11:$F$30,3,FALSE))</f>
        <v>0</v>
      </c>
      <c r="N546">
        <f>IF($A546=0,0,+VLOOKUP($G546,spisak!$C$11:$F$30,4,FALSE))</f>
        <v>0</v>
      </c>
      <c r="O546" s="141">
        <f t="shared" ref="O546" si="605">+IF(A546=0,0,"2016")</f>
        <v>0</v>
      </c>
      <c r="P546" s="123">
        <f>IF(A546=0,0,+VLOOKUP($A546,'по изворима и контима'!$A$12:R$499,COLUMN('по изворима и контима'!M:M),FALSE))</f>
        <v>0</v>
      </c>
    </row>
    <row r="547" spans="1:16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22">
        <f>IF(A547=0,0,+spisak!#REF!)</f>
        <v>0</v>
      </c>
      <c r="F547" s="122">
        <f>+IF(A547=0,0,VLOOKUP(prenos!G547,spisak!C$11:O$498,12,FALSE))</f>
        <v>0</v>
      </c>
      <c r="G547">
        <f>IF(A547=0,0,+VLOOKUP($A547,'по изворима и контима'!$A$12:D$499,4,FALSE))</f>
        <v>0</v>
      </c>
      <c r="H547">
        <f>IF(A547=0,0,+VLOOKUP($A547,'по изворима и контима'!$A$12:G$499,5,FALSE))</f>
        <v>0</v>
      </c>
      <c r="I547">
        <f>IF(A547=0,0,+VLOOKUP($A547,'по изворима и контима'!$A$12:H$499,6,FALSE))</f>
        <v>0</v>
      </c>
      <c r="J547">
        <f>IF(A547=0,0,+VLOOKUP($A547,'по изворима и контима'!$A$12:H$499,7,FALSE))</f>
        <v>0</v>
      </c>
      <c r="K547">
        <f>IF(A547=0,0,+VLOOKUP($A547,'по изворима и контима'!$A$12:I$499,8,FALSE))</f>
        <v>0</v>
      </c>
      <c r="L547">
        <f>IF(B547=0,0,+VLOOKUP($A547,'по изворима и контима'!$A$12:J$499,9,FALSE))</f>
        <v>0</v>
      </c>
      <c r="M547">
        <f>IF($A547=0,0,+VLOOKUP($G547,spisak!$C$11:$F$30,3,FALSE))</f>
        <v>0</v>
      </c>
      <c r="N547">
        <f>IF($A547=0,0,+VLOOKUP($G547,spisak!$C$11:$F$30,4,FALSE))</f>
        <v>0</v>
      </c>
      <c r="O547" s="141">
        <f t="shared" ref="O547" si="606">+IF(A547=0,0,"2017")</f>
        <v>0</v>
      </c>
      <c r="P547" s="123">
        <f>IF(C547=0,0,+VLOOKUP($A547,'по изворима и контима'!$A$12:R$499,COLUMN('по изворима и контима'!N:N),FALSE))</f>
        <v>0</v>
      </c>
    </row>
    <row r="548" spans="1:16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22">
        <f>IF(A548=0,0,+spisak!#REF!)</f>
        <v>0</v>
      </c>
      <c r="F548" s="122">
        <f>+IF(A548=0,0,VLOOKUP(prenos!G548,spisak!C$11:O$498,12,FALSE))</f>
        <v>0</v>
      </c>
      <c r="G548">
        <f>IF(A548=0,0,+VLOOKUP($A548,'по изворима и контима'!$A$12:D$499,4,FALSE))</f>
        <v>0</v>
      </c>
      <c r="H548">
        <f>IF(A548=0,0,+VLOOKUP($A548,'по изворима и контима'!$A$12:G$499,5,FALSE))</f>
        <v>0</v>
      </c>
      <c r="I548">
        <f>IF(A548=0,0,+VLOOKUP($A548,'по изворима и контима'!$A$12:H$499,6,FALSE))</f>
        <v>0</v>
      </c>
      <c r="J548">
        <f>IF(A548=0,0,+VLOOKUP($A548,'по изворима и контима'!$A$12:H$499,7,FALSE))</f>
        <v>0</v>
      </c>
      <c r="K548">
        <f>IF(A548=0,0,+VLOOKUP($A548,'по изворима и контима'!$A$12:I$499,8,FALSE))</f>
        <v>0</v>
      </c>
      <c r="L548">
        <f>IF(B548=0,0,+VLOOKUP($A548,'по изворима и контима'!$A$12:J$499,9,FALSE))</f>
        <v>0</v>
      </c>
      <c r="M548">
        <f>IF($A548=0,0,+VLOOKUP($G548,spisak!$C$11:$F$30,3,FALSE))</f>
        <v>0</v>
      </c>
      <c r="N548">
        <f>IF($A548=0,0,+VLOOKUP($G548,spisak!$C$11:$F$30,4,FALSE))</f>
        <v>0</v>
      </c>
      <c r="O548" s="141">
        <f t="shared" ref="O548" si="607">+IF(A548=0,0,"2018")</f>
        <v>0</v>
      </c>
      <c r="P548" s="123">
        <f>IF(C548=0,0,+VLOOKUP($A548,'по изворима и контима'!$A$12:R$499,COLUMN('по изворима и контима'!O:O),FALSE))</f>
        <v>0</v>
      </c>
    </row>
    <row r="549" spans="1:16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22">
        <f>IF(A549=0,0,+spisak!#REF!)</f>
        <v>0</v>
      </c>
      <c r="F549" s="122">
        <f>+IF(A549=0,0,VLOOKUP(prenos!G549,spisak!C$11:O$498,12,FALSE))</f>
        <v>0</v>
      </c>
      <c r="G549">
        <f>IF(A549=0,0,+VLOOKUP($A549,'по изворима и контима'!$A$12:D$499,4,FALSE))</f>
        <v>0</v>
      </c>
      <c r="H549">
        <f>IF(A549=0,0,+VLOOKUP($A549,'по изворима и контима'!$A$12:G$499,5,FALSE))</f>
        <v>0</v>
      </c>
      <c r="I549">
        <f>IF(A549=0,0,+VLOOKUP($A549,'по изворима и контима'!$A$12:H$499,6,FALSE))</f>
        <v>0</v>
      </c>
      <c r="J549">
        <f>IF(A549=0,0,+VLOOKUP($A549,'по изворима и контима'!$A$12:H$499,7,FALSE))</f>
        <v>0</v>
      </c>
      <c r="K549">
        <f>IF(A549=0,0,+VLOOKUP($A549,'по изворима и контима'!$A$12:I$499,8,FALSE))</f>
        <v>0</v>
      </c>
      <c r="L549">
        <f>IF(B549=0,0,+VLOOKUP($A549,'по изворима и контима'!$A$12:J$499,9,FALSE))</f>
        <v>0</v>
      </c>
      <c r="M549">
        <f>IF($A549=0,0,+VLOOKUP($G549,spisak!$C$11:$F$30,3,FALSE))</f>
        <v>0</v>
      </c>
      <c r="N549">
        <f>IF($A549=0,0,+VLOOKUP($G549,spisak!$C$11:$F$30,4,FALSE))</f>
        <v>0</v>
      </c>
      <c r="O549" s="141">
        <f t="shared" ref="O549" si="608">+IF(A549=0,0,"nakon 2018")</f>
        <v>0</v>
      </c>
      <c r="P549" s="123">
        <f>IF(C549=0,0,+VLOOKUP($A549,'по изворима и контима'!$A$12:R$499,COLUMN('по изворима и контима'!P:P),FALSE))</f>
        <v>0</v>
      </c>
    </row>
    <row r="550" spans="1:16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22">
        <f>IF(A550=0,0,+spisak!#REF!)</f>
        <v>0</v>
      </c>
      <c r="F550" s="122">
        <f>+IF(A550=0,0,VLOOKUP(prenos!G550,spisak!C$11:O$498,12,FALSE))</f>
        <v>0</v>
      </c>
      <c r="G550">
        <f>IF(A550=0,0,+VLOOKUP($A550,'по изворима и контима'!$A$12:D$499,4,FALSE))</f>
        <v>0</v>
      </c>
      <c r="H550">
        <f>IF(A550=0,0,+VLOOKUP($A550,'по изворима и контима'!$A$12:G$499,5,FALSE))</f>
        <v>0</v>
      </c>
      <c r="I550">
        <f>IF(A550=0,0,+VLOOKUP($A550,'по изворима и контима'!$A$12:H$499,6,FALSE))</f>
        <v>0</v>
      </c>
      <c r="J550">
        <f>IF(A550=0,0,+VLOOKUP($A550,'по изворима и контима'!$A$12:H$499,7,FALSE))</f>
        <v>0</v>
      </c>
      <c r="K550">
        <f>IF(A550=0,0,+VLOOKUP($A550,'по изворима и контима'!$A$12:I$499,8,FALSE))</f>
        <v>0</v>
      </c>
      <c r="L550">
        <f>IF(B550=0,0,+VLOOKUP($A550,'по изворима и контима'!$A$12:J$499,9,FALSE))</f>
        <v>0</v>
      </c>
      <c r="M550">
        <f>IF($A550=0,0,+VLOOKUP($G550,spisak!$C$11:$F$30,3,FALSE))</f>
        <v>0</v>
      </c>
      <c r="N550">
        <f>IF($A550=0,0,+VLOOKUP($G550,spisak!$C$11:$F$30,4,FALSE))</f>
        <v>0</v>
      </c>
      <c r="O550" s="141">
        <f t="shared" ref="O550" si="609">+IF(A550=0,0,"do 2014")</f>
        <v>0</v>
      </c>
      <c r="P550" s="123">
        <f>IF(A550=0,0,+VLOOKUP($A550,'по изворима и контима'!$A$12:L$499,COLUMN('по изворима и контима'!J:J),FALSE))</f>
        <v>0</v>
      </c>
    </row>
    <row r="551" spans="1:16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22">
        <f>IF(A551=0,0,+spisak!#REF!)</f>
        <v>0</v>
      </c>
      <c r="F551" s="122">
        <f>+IF(A551=0,0,VLOOKUP(prenos!G551,spisak!C$11:O$498,12,FALSE))</f>
        <v>0</v>
      </c>
      <c r="G551">
        <f>IF(A551=0,0,+VLOOKUP($A551,'по изворима и контима'!$A$12:D$499,4,FALSE))</f>
        <v>0</v>
      </c>
      <c r="H551">
        <f>IF(A551=0,0,+VLOOKUP($A551,'по изворима и контима'!$A$12:G$499,5,FALSE))</f>
        <v>0</v>
      </c>
      <c r="I551">
        <f>IF(A551=0,0,+VLOOKUP($A551,'по изворима и контима'!$A$12:H$499,6,FALSE))</f>
        <v>0</v>
      </c>
      <c r="J551">
        <f>IF(A551=0,0,+VLOOKUP($A551,'по изворима и контима'!$A$12:H$499,7,FALSE))</f>
        <v>0</v>
      </c>
      <c r="K551">
        <f>IF(A551=0,0,+VLOOKUP($A551,'по изворима и контима'!$A$12:I$499,8,FALSE))</f>
        <v>0</v>
      </c>
      <c r="L551">
        <f>IF(B551=0,0,+VLOOKUP($A551,'по изворима и контима'!$A$12:J$499,9,FALSE))</f>
        <v>0</v>
      </c>
      <c r="M551">
        <f>IF($A551=0,0,+VLOOKUP($G551,spisak!$C$11:$F$30,3,FALSE))</f>
        <v>0</v>
      </c>
      <c r="N551">
        <f>IF($A551=0,0,+VLOOKUP($G551,spisak!$C$11:$F$30,4,FALSE))</f>
        <v>0</v>
      </c>
      <c r="O551" s="141">
        <f t="shared" ref="O551" si="610">+IF(A551=0,0,"2015-plan")</f>
        <v>0</v>
      </c>
      <c r="P551" s="123">
        <f>IF(A551=0,0,+VLOOKUP($A551,'по изворима и контима'!$A$12:R$499,COLUMN('по изворима и контима'!K:K),FALSE))</f>
        <v>0</v>
      </c>
    </row>
    <row r="552" spans="1:16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22">
        <f>IF(A552=0,0,+spisak!#REF!)</f>
        <v>0</v>
      </c>
      <c r="F552" s="122">
        <f>+IF(A552=0,0,VLOOKUP(prenos!G552,spisak!C$11:O$498,12,FALSE))</f>
        <v>0</v>
      </c>
      <c r="G552">
        <f>IF(A552=0,0,+VLOOKUP($A552,'по изворима и контима'!$A$12:D$499,4,FALSE))</f>
        <v>0</v>
      </c>
      <c r="H552">
        <f>IF(A552=0,0,+VLOOKUP($A552,'по изворима и контима'!$A$12:G$499,5,FALSE))</f>
        <v>0</v>
      </c>
      <c r="I552">
        <f>IF(A552=0,0,+VLOOKUP($A552,'по изворима и контима'!$A$12:H$499,6,FALSE))</f>
        <v>0</v>
      </c>
      <c r="J552">
        <f>IF(A552=0,0,+VLOOKUP($A552,'по изворима и контима'!$A$12:H$499,7,FALSE))</f>
        <v>0</v>
      </c>
      <c r="K552">
        <f>IF(A552=0,0,+VLOOKUP($A552,'по изворима и контима'!$A$12:I$499,8,FALSE))</f>
        <v>0</v>
      </c>
      <c r="L552">
        <f>IF(B552=0,0,+VLOOKUP($A552,'по изворима и контима'!$A$12:J$499,9,FALSE))</f>
        <v>0</v>
      </c>
      <c r="M552">
        <f>IF($A552=0,0,+VLOOKUP($G552,spisak!$C$11:$F$30,3,FALSE))</f>
        <v>0</v>
      </c>
      <c r="N552">
        <f>IF($A552=0,0,+VLOOKUP($G552,spisak!$C$11:$F$30,4,FALSE))</f>
        <v>0</v>
      </c>
      <c r="O552" s="141">
        <f t="shared" ref="O552" si="611">+IF(A552=0,0,"2015-procena")</f>
        <v>0</v>
      </c>
      <c r="P552" s="123">
        <f>IF(A552=0,0,+VLOOKUP($A552,'по изворима и контима'!$A$12:R$499,COLUMN('по изворима и контима'!L:L),FALSE))</f>
        <v>0</v>
      </c>
    </row>
    <row r="553" spans="1:16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22">
        <f>IF(A553=0,0,+spisak!#REF!)</f>
        <v>0</v>
      </c>
      <c r="F553" s="122">
        <f>+IF(A553=0,0,VLOOKUP(prenos!G553,spisak!C$11:O$498,12,FALSE))</f>
        <v>0</v>
      </c>
      <c r="G553">
        <f>IF(A553=0,0,+VLOOKUP($A553,'по изворима и контима'!$A$12:D$499,4,FALSE))</f>
        <v>0</v>
      </c>
      <c r="H553">
        <f>IF(A553=0,0,+VLOOKUP($A553,'по изворима и контима'!$A$12:G$499,5,FALSE))</f>
        <v>0</v>
      </c>
      <c r="I553">
        <f>IF(A553=0,0,+VLOOKUP($A553,'по изворима и контима'!$A$12:H$499,6,FALSE))</f>
        <v>0</v>
      </c>
      <c r="J553">
        <f>IF(A553=0,0,+VLOOKUP($A553,'по изворима и контима'!$A$12:H$499,7,FALSE))</f>
        <v>0</v>
      </c>
      <c r="K553">
        <f>IF(A553=0,0,+VLOOKUP($A553,'по изворима и контима'!$A$12:I$499,8,FALSE))</f>
        <v>0</v>
      </c>
      <c r="L553">
        <f>IF(B553=0,0,+VLOOKUP($A553,'по изворима и контима'!$A$12:J$499,9,FALSE))</f>
        <v>0</v>
      </c>
      <c r="M553">
        <f>IF($A553=0,0,+VLOOKUP($G553,spisak!$C$11:$F$30,3,FALSE))</f>
        <v>0</v>
      </c>
      <c r="N553">
        <f>IF($A553=0,0,+VLOOKUP($G553,spisak!$C$11:$F$30,4,FALSE))</f>
        <v>0</v>
      </c>
      <c r="O553" s="141">
        <f t="shared" ref="O553" si="612">+IF(A553=0,0,"2016")</f>
        <v>0</v>
      </c>
      <c r="P553" s="123">
        <f>IF(A553=0,0,+VLOOKUP($A553,'по изворима и контима'!$A$12:R$499,COLUMN('по изворима и контима'!M:M),FALSE))</f>
        <v>0</v>
      </c>
    </row>
    <row r="554" spans="1:16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22">
        <f>IF(A554=0,0,+spisak!#REF!)</f>
        <v>0</v>
      </c>
      <c r="F554" s="122">
        <f>+IF(A554=0,0,VLOOKUP(prenos!G554,spisak!C$11:O$498,12,FALSE))</f>
        <v>0</v>
      </c>
      <c r="G554">
        <f>IF(A554=0,0,+VLOOKUP($A554,'по изворима и контима'!$A$12:D$499,4,FALSE))</f>
        <v>0</v>
      </c>
      <c r="H554">
        <f>IF(A554=0,0,+VLOOKUP($A554,'по изворима и контима'!$A$12:G$499,5,FALSE))</f>
        <v>0</v>
      </c>
      <c r="I554">
        <f>IF(A554=0,0,+VLOOKUP($A554,'по изворима и контима'!$A$12:H$499,6,FALSE))</f>
        <v>0</v>
      </c>
      <c r="J554">
        <f>IF(A554=0,0,+VLOOKUP($A554,'по изворима и контима'!$A$12:H$499,7,FALSE))</f>
        <v>0</v>
      </c>
      <c r="K554">
        <f>IF(A554=0,0,+VLOOKUP($A554,'по изворима и контима'!$A$12:I$499,8,FALSE))</f>
        <v>0</v>
      </c>
      <c r="L554">
        <f>IF(B554=0,0,+VLOOKUP($A554,'по изворима и контима'!$A$12:J$499,9,FALSE))</f>
        <v>0</v>
      </c>
      <c r="M554">
        <f>IF($A554=0,0,+VLOOKUP($G554,spisak!$C$11:$F$30,3,FALSE))</f>
        <v>0</v>
      </c>
      <c r="N554">
        <f>IF($A554=0,0,+VLOOKUP($G554,spisak!$C$11:$F$30,4,FALSE))</f>
        <v>0</v>
      </c>
      <c r="O554" s="141">
        <f t="shared" ref="O554" si="613">+IF(A554=0,0,"2017")</f>
        <v>0</v>
      </c>
      <c r="P554" s="123">
        <f>IF(C554=0,0,+VLOOKUP($A554,'по изворима и контима'!$A$12:R$499,COLUMN('по изворима и контима'!N:N),FALSE))</f>
        <v>0</v>
      </c>
    </row>
    <row r="555" spans="1:16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22">
        <f>IF(A555=0,0,+spisak!#REF!)</f>
        <v>0</v>
      </c>
      <c r="F555" s="122">
        <f>+IF(A555=0,0,VLOOKUP(prenos!G555,spisak!C$11:O$498,12,FALSE))</f>
        <v>0</v>
      </c>
      <c r="G555">
        <f>IF(A555=0,0,+VLOOKUP($A555,'по изворима и контима'!$A$12:D$499,4,FALSE))</f>
        <v>0</v>
      </c>
      <c r="H555">
        <f>IF(A555=0,0,+VLOOKUP($A555,'по изворима и контима'!$A$12:G$499,5,FALSE))</f>
        <v>0</v>
      </c>
      <c r="I555">
        <f>IF(A555=0,0,+VLOOKUP($A555,'по изворима и контима'!$A$12:H$499,6,FALSE))</f>
        <v>0</v>
      </c>
      <c r="J555">
        <f>IF(A555=0,0,+VLOOKUP($A555,'по изворима и контима'!$A$12:H$499,7,FALSE))</f>
        <v>0</v>
      </c>
      <c r="K555">
        <f>IF(A555=0,0,+VLOOKUP($A555,'по изворима и контима'!$A$12:I$499,8,FALSE))</f>
        <v>0</v>
      </c>
      <c r="L555">
        <f>IF(B555=0,0,+VLOOKUP($A555,'по изворима и контима'!$A$12:J$499,9,FALSE))</f>
        <v>0</v>
      </c>
      <c r="M555">
        <f>IF($A555=0,0,+VLOOKUP($G555,spisak!$C$11:$F$30,3,FALSE))</f>
        <v>0</v>
      </c>
      <c r="N555">
        <f>IF($A555=0,0,+VLOOKUP($G555,spisak!$C$11:$F$30,4,FALSE))</f>
        <v>0</v>
      </c>
      <c r="O555" s="141">
        <f t="shared" ref="O555" si="614">+IF(A555=0,0,"2018")</f>
        <v>0</v>
      </c>
      <c r="P555" s="123">
        <f>IF(C555=0,0,+VLOOKUP($A555,'по изворима и контима'!$A$12:R$499,COLUMN('по изворима и контима'!O:O),FALSE))</f>
        <v>0</v>
      </c>
    </row>
    <row r="556" spans="1:16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22">
        <f>IF(A556=0,0,+spisak!#REF!)</f>
        <v>0</v>
      </c>
      <c r="F556" s="122">
        <f>+IF(A556=0,0,VLOOKUP(prenos!G556,spisak!C$11:O$498,12,FALSE))</f>
        <v>0</v>
      </c>
      <c r="G556">
        <f>IF(A556=0,0,+VLOOKUP($A556,'по изворима и контима'!$A$12:D$499,4,FALSE))</f>
        <v>0</v>
      </c>
      <c r="H556">
        <f>IF(A556=0,0,+VLOOKUP($A556,'по изворима и контима'!$A$12:G$499,5,FALSE))</f>
        <v>0</v>
      </c>
      <c r="I556">
        <f>IF(A556=0,0,+VLOOKUP($A556,'по изворима и контима'!$A$12:H$499,6,FALSE))</f>
        <v>0</v>
      </c>
      <c r="J556">
        <f>IF(A556=0,0,+VLOOKUP($A556,'по изворима и контима'!$A$12:H$499,7,FALSE))</f>
        <v>0</v>
      </c>
      <c r="K556">
        <f>IF(A556=0,0,+VLOOKUP($A556,'по изворима и контима'!$A$12:I$499,8,FALSE))</f>
        <v>0</v>
      </c>
      <c r="L556">
        <f>IF(B556=0,0,+VLOOKUP($A556,'по изворима и контима'!$A$12:J$499,9,FALSE))</f>
        <v>0</v>
      </c>
      <c r="M556">
        <f>IF($A556=0,0,+VLOOKUP($G556,spisak!$C$11:$F$30,3,FALSE))</f>
        <v>0</v>
      </c>
      <c r="N556">
        <f>IF($A556=0,0,+VLOOKUP($G556,spisak!$C$11:$F$30,4,FALSE))</f>
        <v>0</v>
      </c>
      <c r="O556" s="141">
        <f t="shared" ref="O556" si="615">+IF(A556=0,0,"nakon 2018")</f>
        <v>0</v>
      </c>
      <c r="P556" s="123">
        <f>IF(C556=0,0,+VLOOKUP($A556,'по изворима и контима'!$A$12:R$499,COLUMN('по изворима и контима'!P:P),FALSE))</f>
        <v>0</v>
      </c>
    </row>
    <row r="557" spans="1:16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22">
        <f>IF(A557=0,0,+spisak!#REF!)</f>
        <v>0</v>
      </c>
      <c r="F557" s="122">
        <f>+IF(A557=0,0,VLOOKUP(prenos!G557,spisak!C$11:O$498,12,FALSE))</f>
        <v>0</v>
      </c>
      <c r="G557">
        <f>IF(A557=0,0,+VLOOKUP($A557,'по изворима и контима'!$A$12:D$499,4,FALSE))</f>
        <v>0</v>
      </c>
      <c r="H557">
        <f>IF(A557=0,0,+VLOOKUP($A557,'по изворима и контима'!$A$12:G$499,5,FALSE))</f>
        <v>0</v>
      </c>
      <c r="I557">
        <f>IF(A557=0,0,+VLOOKUP($A557,'по изворима и контима'!$A$12:H$499,6,FALSE))</f>
        <v>0</v>
      </c>
      <c r="J557">
        <f>IF(A557=0,0,+VLOOKUP($A557,'по изворима и контима'!$A$12:H$499,7,FALSE))</f>
        <v>0</v>
      </c>
      <c r="K557">
        <f>IF(A557=0,0,+VLOOKUP($A557,'по изворима и контима'!$A$12:I$499,8,FALSE))</f>
        <v>0</v>
      </c>
      <c r="L557">
        <f>IF(B557=0,0,+VLOOKUP($A557,'по изворима и контима'!$A$12:J$499,9,FALSE))</f>
        <v>0</v>
      </c>
      <c r="M557">
        <f>IF($A557=0,0,+VLOOKUP($G557,spisak!$C$11:$F$30,3,FALSE))</f>
        <v>0</v>
      </c>
      <c r="N557">
        <f>IF($A557=0,0,+VLOOKUP($G557,spisak!$C$11:$F$30,4,FALSE))</f>
        <v>0</v>
      </c>
      <c r="O557" s="141">
        <f t="shared" ref="O557" si="616">+IF(A557=0,0,"do 2014")</f>
        <v>0</v>
      </c>
      <c r="P557" s="123">
        <f>IF(A557=0,0,+VLOOKUP($A557,'по изворима и контима'!$A$12:L$499,COLUMN('по изворима и контима'!J:J),FALSE))</f>
        <v>0</v>
      </c>
    </row>
    <row r="558" spans="1:16">
      <c r="A558">
        <f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22">
        <f>IF(A558=0,0,+spisak!#REF!)</f>
        <v>0</v>
      </c>
      <c r="F558" s="122">
        <f>+IF(A558=0,0,VLOOKUP(prenos!G558,spisak!C$11:O$498,12,FALSE))</f>
        <v>0</v>
      </c>
      <c r="G558">
        <f>IF(A558=0,0,+VLOOKUP($A558,'по изворима и контима'!$A$12:D$499,4,FALSE))</f>
        <v>0</v>
      </c>
      <c r="H558">
        <f>IF(A558=0,0,+VLOOKUP($A558,'по изворима и контима'!$A$12:G$499,5,FALSE))</f>
        <v>0</v>
      </c>
      <c r="I558">
        <f>IF(A558=0,0,+VLOOKUP($A558,'по изворима и контима'!$A$12:H$499,6,FALSE))</f>
        <v>0</v>
      </c>
      <c r="J558">
        <f>IF(A558=0,0,+VLOOKUP($A558,'по изворима и контима'!$A$12:H$499,7,FALSE))</f>
        <v>0</v>
      </c>
      <c r="K558">
        <f>IF(A558=0,0,+VLOOKUP($A558,'по изворима и контима'!$A$12:I$499,8,FALSE))</f>
        <v>0</v>
      </c>
      <c r="L558">
        <f>IF(B558=0,0,+VLOOKUP($A558,'по изворима и контима'!$A$12:J$499,9,FALSE))</f>
        <v>0</v>
      </c>
      <c r="M558">
        <f>IF($A558=0,0,+VLOOKUP($G558,spisak!$C$11:$F$30,3,FALSE))</f>
        <v>0</v>
      </c>
      <c r="N558">
        <f>IF($A558=0,0,+VLOOKUP($G558,spisak!$C$11:$F$30,4,FALSE))</f>
        <v>0</v>
      </c>
      <c r="O558" s="141">
        <f t="shared" ref="O558" si="617">+IF(A558=0,0,"2015-plan")</f>
        <v>0</v>
      </c>
      <c r="P558" s="123">
        <f>IF(A558=0,0,+VLOOKUP($A558,'по изворима и контима'!$A$12:R$499,COLUMN('по изворима и контима'!K:K),FALSE))</f>
        <v>0</v>
      </c>
    </row>
    <row r="559" spans="1:16">
      <c r="A559">
        <f t="shared" ref="A559:A563" si="618">+A558</f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22">
        <f>IF(A559=0,0,+spisak!#REF!)</f>
        <v>0</v>
      </c>
      <c r="F559" s="122">
        <f>+IF(A559=0,0,VLOOKUP(prenos!G559,spisak!C$11:O$498,12,FALSE))</f>
        <v>0</v>
      </c>
      <c r="G559">
        <f>IF(A559=0,0,+VLOOKUP($A559,'по изворима и контима'!$A$12:D$499,4,FALSE))</f>
        <v>0</v>
      </c>
      <c r="H559">
        <f>IF(A559=0,0,+VLOOKUP($A559,'по изворима и контима'!$A$12:G$499,5,FALSE))</f>
        <v>0</v>
      </c>
      <c r="I559">
        <f>IF(A559=0,0,+VLOOKUP($A559,'по изворима и контима'!$A$12:H$499,6,FALSE))</f>
        <v>0</v>
      </c>
      <c r="J559">
        <f>IF(A559=0,0,+VLOOKUP($A559,'по изворима и контима'!$A$12:H$499,7,FALSE))</f>
        <v>0</v>
      </c>
      <c r="K559">
        <f>IF(A559=0,0,+VLOOKUP($A559,'по изворима и контима'!$A$12:I$499,8,FALSE))</f>
        <v>0</v>
      </c>
      <c r="L559">
        <f>IF(B559=0,0,+VLOOKUP($A559,'по изворима и контима'!$A$12:J$499,9,FALSE))</f>
        <v>0</v>
      </c>
      <c r="M559">
        <f>IF($A559=0,0,+VLOOKUP($G559,spisak!$C$11:$F$30,3,FALSE))</f>
        <v>0</v>
      </c>
      <c r="N559">
        <f>IF($A559=0,0,+VLOOKUP($G559,spisak!$C$11:$F$30,4,FALSE))</f>
        <v>0</v>
      </c>
      <c r="O559" s="141">
        <f t="shared" ref="O559" si="619">+IF(A559=0,0,"2015-procena")</f>
        <v>0</v>
      </c>
      <c r="P559" s="123">
        <f>IF(A559=0,0,+VLOOKUP($A559,'по изворима и контима'!$A$12:R$499,COLUMN('по изворима и контима'!L:L),FALSE))</f>
        <v>0</v>
      </c>
    </row>
    <row r="560" spans="1:16">
      <c r="A560">
        <f t="shared" si="618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22">
        <f>IF(A560=0,0,+spisak!#REF!)</f>
        <v>0</v>
      </c>
      <c r="F560" s="122">
        <f>+IF(A560=0,0,VLOOKUP(prenos!G560,spisak!C$11:O$498,12,FALSE))</f>
        <v>0</v>
      </c>
      <c r="G560">
        <f>IF(A560=0,0,+VLOOKUP($A560,'по изворима и контима'!$A$12:D$499,4,FALSE))</f>
        <v>0</v>
      </c>
      <c r="H560">
        <f>IF(A560=0,0,+VLOOKUP($A560,'по изворима и контима'!$A$12:G$499,5,FALSE))</f>
        <v>0</v>
      </c>
      <c r="I560">
        <f>IF(A560=0,0,+VLOOKUP($A560,'по изворима и контима'!$A$12:H$499,6,FALSE))</f>
        <v>0</v>
      </c>
      <c r="J560">
        <f>IF(A560=0,0,+VLOOKUP($A560,'по изворима и контима'!$A$12:H$499,7,FALSE))</f>
        <v>0</v>
      </c>
      <c r="K560">
        <f>IF(A560=0,0,+VLOOKUP($A560,'по изворима и контима'!$A$12:I$499,8,FALSE))</f>
        <v>0</v>
      </c>
      <c r="L560">
        <f>IF(B560=0,0,+VLOOKUP($A560,'по изворима и контима'!$A$12:J$499,9,FALSE))</f>
        <v>0</v>
      </c>
      <c r="M560">
        <f>IF($A560=0,0,+VLOOKUP($G560,spisak!$C$11:$F$30,3,FALSE))</f>
        <v>0</v>
      </c>
      <c r="N560">
        <f>IF($A560=0,0,+VLOOKUP($G560,spisak!$C$11:$F$30,4,FALSE))</f>
        <v>0</v>
      </c>
      <c r="O560" s="141">
        <f t="shared" ref="O560" si="620">+IF(A560=0,0,"2016")</f>
        <v>0</v>
      </c>
      <c r="P560" s="123">
        <f>IF(A560=0,0,+VLOOKUP($A560,'по изворима и контима'!$A$12:R$499,COLUMN('по изворима и контима'!M:M),FALSE))</f>
        <v>0</v>
      </c>
    </row>
    <row r="561" spans="1:16">
      <c r="A561">
        <f t="shared" si="618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22">
        <f>IF(A561=0,0,+spisak!#REF!)</f>
        <v>0</v>
      </c>
      <c r="F561" s="122">
        <f>+IF(A561=0,0,VLOOKUP(prenos!G561,spisak!C$11:O$498,12,FALSE))</f>
        <v>0</v>
      </c>
      <c r="G561">
        <f>IF(A561=0,0,+VLOOKUP($A561,'по изворима и контима'!$A$12:D$499,4,FALSE))</f>
        <v>0</v>
      </c>
      <c r="H561">
        <f>IF(A561=0,0,+VLOOKUP($A561,'по изворима и контима'!$A$12:G$499,5,FALSE))</f>
        <v>0</v>
      </c>
      <c r="I561">
        <f>IF(A561=0,0,+VLOOKUP($A561,'по изворима и контима'!$A$12:H$499,6,FALSE))</f>
        <v>0</v>
      </c>
      <c r="J561">
        <f>IF(A561=0,0,+VLOOKUP($A561,'по изворима и контима'!$A$12:H$499,7,FALSE))</f>
        <v>0</v>
      </c>
      <c r="K561">
        <f>IF(A561=0,0,+VLOOKUP($A561,'по изворима и контима'!$A$12:I$499,8,FALSE))</f>
        <v>0</v>
      </c>
      <c r="L561">
        <f>IF(B561=0,0,+VLOOKUP($A561,'по изворима и контима'!$A$12:J$499,9,FALSE))</f>
        <v>0</v>
      </c>
      <c r="M561">
        <f>IF($A561=0,0,+VLOOKUP($G561,spisak!$C$11:$F$30,3,FALSE))</f>
        <v>0</v>
      </c>
      <c r="N561">
        <f>IF($A561=0,0,+VLOOKUP($G561,spisak!$C$11:$F$30,4,FALSE))</f>
        <v>0</v>
      </c>
      <c r="O561" s="141">
        <f t="shared" ref="O561" si="621">+IF(A561=0,0,"2017")</f>
        <v>0</v>
      </c>
      <c r="P561" s="123">
        <f>IF(C561=0,0,+VLOOKUP($A561,'по изворима и контима'!$A$12:R$499,COLUMN('по изворима и контима'!N:N),FALSE))</f>
        <v>0</v>
      </c>
    </row>
    <row r="562" spans="1:16">
      <c r="A562">
        <f t="shared" si="618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22">
        <f>IF(A562=0,0,+spisak!#REF!)</f>
        <v>0</v>
      </c>
      <c r="F562" s="122">
        <f>+IF(A562=0,0,VLOOKUP(prenos!G562,spisak!C$11:O$498,12,FALSE))</f>
        <v>0</v>
      </c>
      <c r="G562">
        <f>IF(A562=0,0,+VLOOKUP($A562,'по изворима и контима'!$A$12:D$499,4,FALSE))</f>
        <v>0</v>
      </c>
      <c r="H562">
        <f>IF(A562=0,0,+VLOOKUP($A562,'по изворима и контима'!$A$12:G$499,5,FALSE))</f>
        <v>0</v>
      </c>
      <c r="I562">
        <f>IF(A562=0,0,+VLOOKUP($A562,'по изворима и контима'!$A$12:H$499,6,FALSE))</f>
        <v>0</v>
      </c>
      <c r="J562">
        <f>IF(A562=0,0,+VLOOKUP($A562,'по изворима и контима'!$A$12:H$499,7,FALSE))</f>
        <v>0</v>
      </c>
      <c r="K562">
        <f>IF(A562=0,0,+VLOOKUP($A562,'по изворима и контима'!$A$12:I$499,8,FALSE))</f>
        <v>0</v>
      </c>
      <c r="L562">
        <f>IF(B562=0,0,+VLOOKUP($A562,'по изворима и контима'!$A$12:J$499,9,FALSE))</f>
        <v>0</v>
      </c>
      <c r="M562">
        <f>IF($A562=0,0,+VLOOKUP($G562,spisak!$C$11:$F$30,3,FALSE))</f>
        <v>0</v>
      </c>
      <c r="N562">
        <f>IF($A562=0,0,+VLOOKUP($G562,spisak!$C$11:$F$30,4,FALSE))</f>
        <v>0</v>
      </c>
      <c r="O562" s="141">
        <f t="shared" ref="O562" si="622">+IF(A562=0,0,"2018")</f>
        <v>0</v>
      </c>
      <c r="P562" s="123">
        <f>IF(C562=0,0,+VLOOKUP($A562,'по изворима и контима'!$A$12:R$499,COLUMN('по изворима и контима'!O:O),FALSE))</f>
        <v>0</v>
      </c>
    </row>
    <row r="563" spans="1:16">
      <c r="A563">
        <f t="shared" si="618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22">
        <f>IF(A563=0,0,+spisak!#REF!)</f>
        <v>0</v>
      </c>
      <c r="F563" s="122">
        <f>+IF(A563=0,0,VLOOKUP(prenos!G563,spisak!C$11:O$498,12,FALSE))</f>
        <v>0</v>
      </c>
      <c r="G563">
        <f>IF(A563=0,0,+VLOOKUP($A563,'по изворима и контима'!$A$12:D$499,4,FALSE))</f>
        <v>0</v>
      </c>
      <c r="H563">
        <f>IF(A563=0,0,+VLOOKUP($A563,'по изворима и контима'!$A$12:G$499,5,FALSE))</f>
        <v>0</v>
      </c>
      <c r="I563">
        <f>IF(A563=0,0,+VLOOKUP($A563,'по изворима и контима'!$A$12:H$499,6,FALSE))</f>
        <v>0</v>
      </c>
      <c r="J563">
        <f>IF(A563=0,0,+VLOOKUP($A563,'по изворима и контима'!$A$12:H$499,7,FALSE))</f>
        <v>0</v>
      </c>
      <c r="K563">
        <f>IF(A563=0,0,+VLOOKUP($A563,'по изворима и контима'!$A$12:I$499,8,FALSE))</f>
        <v>0</v>
      </c>
      <c r="L563">
        <f>IF(B563=0,0,+VLOOKUP($A563,'по изворима и контима'!$A$12:J$499,9,FALSE))</f>
        <v>0</v>
      </c>
      <c r="M563">
        <f>IF($A563=0,0,+VLOOKUP($G563,spisak!$C$11:$F$30,3,FALSE))</f>
        <v>0</v>
      </c>
      <c r="N563">
        <f>IF($A563=0,0,+VLOOKUP($G563,spisak!$C$11:$F$30,4,FALSE))</f>
        <v>0</v>
      </c>
      <c r="O563" s="141">
        <f t="shared" ref="O563" si="623">+IF(A563=0,0,"nakon 2018")</f>
        <v>0</v>
      </c>
      <c r="P563" s="123">
        <f>IF(C563=0,0,+VLOOKUP($A563,'по изворима и контима'!$A$12:R$499,COLUMN('по изворима и контима'!P:P),FALSE))</f>
        <v>0</v>
      </c>
    </row>
    <row r="564" spans="1:16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22">
        <f>IF(A564=0,0,+spisak!#REF!)</f>
        <v>0</v>
      </c>
      <c r="F564" s="122">
        <f>+IF(A564=0,0,VLOOKUP(prenos!G564,spisak!C$11:O$498,12,FALSE))</f>
        <v>0</v>
      </c>
      <c r="G564">
        <f>IF(A564=0,0,+VLOOKUP($A564,'по изворима и контима'!$A$12:D$499,4,FALSE))</f>
        <v>0</v>
      </c>
      <c r="H564">
        <f>IF(A564=0,0,+VLOOKUP($A564,'по изворима и контима'!$A$12:G$499,5,FALSE))</f>
        <v>0</v>
      </c>
      <c r="I564">
        <f>IF(A564=0,0,+VLOOKUP($A564,'по изворима и контима'!$A$12:H$499,6,FALSE))</f>
        <v>0</v>
      </c>
      <c r="J564">
        <f>IF(A564=0,0,+VLOOKUP($A564,'по изворима и контима'!$A$12:H$499,7,FALSE))</f>
        <v>0</v>
      </c>
      <c r="K564">
        <f>IF(A564=0,0,+VLOOKUP($A564,'по изворима и контима'!$A$12:I$499,8,FALSE))</f>
        <v>0</v>
      </c>
      <c r="L564">
        <f>IF(B564=0,0,+VLOOKUP($A564,'по изворима и контима'!$A$12:J$499,9,FALSE))</f>
        <v>0</v>
      </c>
      <c r="M564">
        <f>IF($A564=0,0,+VLOOKUP($G564,spisak!$C$11:$F$30,3,FALSE))</f>
        <v>0</v>
      </c>
      <c r="N564">
        <f>IF($A564=0,0,+VLOOKUP($G564,spisak!$C$11:$F$30,4,FALSE))</f>
        <v>0</v>
      </c>
      <c r="O564" s="141">
        <f t="shared" ref="O564" si="624">+IF(A564=0,0,"do 2014")</f>
        <v>0</v>
      </c>
      <c r="P564" s="123">
        <f>IF(A564=0,0,+VLOOKUP($A564,'по изворима и контима'!$A$12:L$499,COLUMN('по изворима и контима'!J:J),FALSE))</f>
        <v>0</v>
      </c>
    </row>
    <row r="565" spans="1:16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22">
        <f>IF(A565=0,0,+spisak!#REF!)</f>
        <v>0</v>
      </c>
      <c r="F565" s="122">
        <f>+IF(A565=0,0,VLOOKUP(prenos!G565,spisak!C$11:O$498,12,FALSE))</f>
        <v>0</v>
      </c>
      <c r="G565">
        <f>IF(A565=0,0,+VLOOKUP($A565,'по изворима и контима'!$A$12:D$499,4,FALSE))</f>
        <v>0</v>
      </c>
      <c r="H565">
        <f>IF(A565=0,0,+VLOOKUP($A565,'по изворима и контима'!$A$12:G$499,5,FALSE))</f>
        <v>0</v>
      </c>
      <c r="I565">
        <f>IF(A565=0,0,+VLOOKUP($A565,'по изворима и контима'!$A$12:H$499,6,FALSE))</f>
        <v>0</v>
      </c>
      <c r="J565">
        <f>IF(A565=0,0,+VLOOKUP($A565,'по изворима и контима'!$A$12:H$499,7,FALSE))</f>
        <v>0</v>
      </c>
      <c r="K565">
        <f>IF(A565=0,0,+VLOOKUP($A565,'по изворима и контима'!$A$12:I$499,8,FALSE))</f>
        <v>0</v>
      </c>
      <c r="L565">
        <f>IF(B565=0,0,+VLOOKUP($A565,'по изворима и контима'!$A$12:J$499,9,FALSE))</f>
        <v>0</v>
      </c>
      <c r="M565">
        <f>IF($A565=0,0,+VLOOKUP($G565,spisak!$C$11:$F$30,3,FALSE))</f>
        <v>0</v>
      </c>
      <c r="N565">
        <f>IF($A565=0,0,+VLOOKUP($G565,spisak!$C$11:$F$30,4,FALSE))</f>
        <v>0</v>
      </c>
      <c r="O565" s="141">
        <f t="shared" ref="O565" si="626">+IF(A565=0,0,"2015-plan")</f>
        <v>0</v>
      </c>
      <c r="P565" s="123">
        <f>IF(A565=0,0,+VLOOKUP($A565,'по изворима и контима'!$A$12:R$499,COLUMN('по изворима и контима'!K:K),FALSE))</f>
        <v>0</v>
      </c>
    </row>
    <row r="566" spans="1:16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22">
        <f>IF(A566=0,0,+spisak!#REF!)</f>
        <v>0</v>
      </c>
      <c r="F566" s="122">
        <f>+IF(A566=0,0,VLOOKUP(prenos!G566,spisak!C$11:O$498,12,FALSE))</f>
        <v>0</v>
      </c>
      <c r="G566">
        <f>IF(A566=0,0,+VLOOKUP($A566,'по изворима и контима'!$A$12:D$499,4,FALSE))</f>
        <v>0</v>
      </c>
      <c r="H566">
        <f>IF(A566=0,0,+VLOOKUP($A566,'по изворима и контима'!$A$12:G$499,5,FALSE))</f>
        <v>0</v>
      </c>
      <c r="I566">
        <f>IF(A566=0,0,+VLOOKUP($A566,'по изворима и контима'!$A$12:H$499,6,FALSE))</f>
        <v>0</v>
      </c>
      <c r="J566">
        <f>IF(A566=0,0,+VLOOKUP($A566,'по изворима и контима'!$A$12:H$499,7,FALSE))</f>
        <v>0</v>
      </c>
      <c r="K566">
        <f>IF(A566=0,0,+VLOOKUP($A566,'по изворима и контима'!$A$12:I$499,8,FALSE))</f>
        <v>0</v>
      </c>
      <c r="L566">
        <f>IF(B566=0,0,+VLOOKUP($A566,'по изворима и контима'!$A$12:J$499,9,FALSE))</f>
        <v>0</v>
      </c>
      <c r="M566">
        <f>IF($A566=0,0,+VLOOKUP($G566,spisak!$C$11:$F$30,3,FALSE))</f>
        <v>0</v>
      </c>
      <c r="N566">
        <f>IF($A566=0,0,+VLOOKUP($G566,spisak!$C$11:$F$30,4,FALSE))</f>
        <v>0</v>
      </c>
      <c r="O566" s="141">
        <f t="shared" ref="O566" si="627">+IF(A566=0,0,"2015-procena")</f>
        <v>0</v>
      </c>
      <c r="P566" s="123">
        <f>IF(A566=0,0,+VLOOKUP($A566,'по изворима и контима'!$A$12:R$499,COLUMN('по изворима и контима'!L:L),FALSE))</f>
        <v>0</v>
      </c>
    </row>
    <row r="567" spans="1:16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22">
        <f>IF(A567=0,0,+spisak!#REF!)</f>
        <v>0</v>
      </c>
      <c r="F567" s="122">
        <f>+IF(A567=0,0,VLOOKUP(prenos!G567,spisak!C$11:O$498,12,FALSE))</f>
        <v>0</v>
      </c>
      <c r="G567">
        <f>IF(A567=0,0,+VLOOKUP($A567,'по изворима и контима'!$A$12:D$499,4,FALSE))</f>
        <v>0</v>
      </c>
      <c r="H567">
        <f>IF(A567=0,0,+VLOOKUP($A567,'по изворима и контима'!$A$12:G$499,5,FALSE))</f>
        <v>0</v>
      </c>
      <c r="I567">
        <f>IF(A567=0,0,+VLOOKUP($A567,'по изворима и контима'!$A$12:H$499,6,FALSE))</f>
        <v>0</v>
      </c>
      <c r="J567">
        <f>IF(A567=0,0,+VLOOKUP($A567,'по изворима и контима'!$A$12:H$499,7,FALSE))</f>
        <v>0</v>
      </c>
      <c r="K567">
        <f>IF(A567=0,0,+VLOOKUP($A567,'по изворима и контима'!$A$12:I$499,8,FALSE))</f>
        <v>0</v>
      </c>
      <c r="L567">
        <f>IF(B567=0,0,+VLOOKUP($A567,'по изворима и контима'!$A$12:J$499,9,FALSE))</f>
        <v>0</v>
      </c>
      <c r="M567">
        <f>IF($A567=0,0,+VLOOKUP($G567,spisak!$C$11:$F$30,3,FALSE))</f>
        <v>0</v>
      </c>
      <c r="N567">
        <f>IF($A567=0,0,+VLOOKUP($G567,spisak!$C$11:$F$30,4,FALSE))</f>
        <v>0</v>
      </c>
      <c r="O567" s="141">
        <f t="shared" ref="O567" si="628">+IF(A567=0,0,"2016")</f>
        <v>0</v>
      </c>
      <c r="P567" s="123">
        <f>IF(A567=0,0,+VLOOKUP($A567,'по изворима и контима'!$A$12:R$499,COLUMN('по изворима и контима'!M:M),FALSE))</f>
        <v>0</v>
      </c>
    </row>
    <row r="568" spans="1:16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22">
        <f>IF(A568=0,0,+spisak!#REF!)</f>
        <v>0</v>
      </c>
      <c r="F568" s="122">
        <f>+IF(A568=0,0,VLOOKUP(prenos!G568,spisak!C$11:O$498,12,FALSE))</f>
        <v>0</v>
      </c>
      <c r="G568">
        <f>IF(A568=0,0,+VLOOKUP($A568,'по изворима и контима'!$A$12:D$499,4,FALSE))</f>
        <v>0</v>
      </c>
      <c r="H568">
        <f>IF(A568=0,0,+VLOOKUP($A568,'по изворима и контима'!$A$12:G$499,5,FALSE))</f>
        <v>0</v>
      </c>
      <c r="I568">
        <f>IF(A568=0,0,+VLOOKUP($A568,'по изворима и контима'!$A$12:H$499,6,FALSE))</f>
        <v>0</v>
      </c>
      <c r="J568">
        <f>IF(A568=0,0,+VLOOKUP($A568,'по изворима и контима'!$A$12:H$499,7,FALSE))</f>
        <v>0</v>
      </c>
      <c r="K568">
        <f>IF(A568=0,0,+VLOOKUP($A568,'по изворима и контима'!$A$12:I$499,8,FALSE))</f>
        <v>0</v>
      </c>
      <c r="L568">
        <f>IF(B568=0,0,+VLOOKUP($A568,'по изворима и контима'!$A$12:J$499,9,FALSE))</f>
        <v>0</v>
      </c>
      <c r="M568">
        <f>IF($A568=0,0,+VLOOKUP($G568,spisak!$C$11:$F$30,3,FALSE))</f>
        <v>0</v>
      </c>
      <c r="N568">
        <f>IF($A568=0,0,+VLOOKUP($G568,spisak!$C$11:$F$30,4,FALSE))</f>
        <v>0</v>
      </c>
      <c r="O568" s="141">
        <f t="shared" ref="O568" si="629">+IF(A568=0,0,"2017")</f>
        <v>0</v>
      </c>
      <c r="P568" s="123">
        <f>IF(C568=0,0,+VLOOKUP($A568,'по изворима и контима'!$A$12:R$499,COLUMN('по изворима и контима'!N:N),FALSE))</f>
        <v>0</v>
      </c>
    </row>
    <row r="569" spans="1:16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22">
        <f>IF(A569=0,0,+spisak!#REF!)</f>
        <v>0</v>
      </c>
      <c r="F569" s="122">
        <f>+IF(A569=0,0,VLOOKUP(prenos!G569,spisak!C$11:O$498,12,FALSE))</f>
        <v>0</v>
      </c>
      <c r="G569">
        <f>IF(A569=0,0,+VLOOKUP($A569,'по изворима и контима'!$A$12:D$499,4,FALSE))</f>
        <v>0</v>
      </c>
      <c r="H569">
        <f>IF(A569=0,0,+VLOOKUP($A569,'по изворима и контима'!$A$12:G$499,5,FALSE))</f>
        <v>0</v>
      </c>
      <c r="I569">
        <f>IF(A569=0,0,+VLOOKUP($A569,'по изворима и контима'!$A$12:H$499,6,FALSE))</f>
        <v>0</v>
      </c>
      <c r="J569">
        <f>IF(A569=0,0,+VLOOKUP($A569,'по изворима и контима'!$A$12:H$499,7,FALSE))</f>
        <v>0</v>
      </c>
      <c r="K569">
        <f>IF(A569=0,0,+VLOOKUP($A569,'по изворима и контима'!$A$12:I$499,8,FALSE))</f>
        <v>0</v>
      </c>
      <c r="L569">
        <f>IF(B569=0,0,+VLOOKUP($A569,'по изворима и контима'!$A$12:J$499,9,FALSE))</f>
        <v>0</v>
      </c>
      <c r="M569">
        <f>IF($A569=0,0,+VLOOKUP($G569,spisak!$C$11:$F$30,3,FALSE))</f>
        <v>0</v>
      </c>
      <c r="N569">
        <f>IF($A569=0,0,+VLOOKUP($G569,spisak!$C$11:$F$30,4,FALSE))</f>
        <v>0</v>
      </c>
      <c r="O569" s="141">
        <f t="shared" ref="O569" si="630">+IF(A569=0,0,"2018")</f>
        <v>0</v>
      </c>
      <c r="P569" s="123">
        <f>IF(C569=0,0,+VLOOKUP($A569,'по изворима и контима'!$A$12:R$499,COLUMN('по изворима и контима'!O:O),FALSE))</f>
        <v>0</v>
      </c>
    </row>
    <row r="570" spans="1:16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22">
        <f>IF(A570=0,0,+spisak!#REF!)</f>
        <v>0</v>
      </c>
      <c r="F570" s="122">
        <f>+IF(A570=0,0,VLOOKUP(prenos!G570,spisak!C$11:O$498,12,FALSE))</f>
        <v>0</v>
      </c>
      <c r="G570">
        <f>IF(A570=0,0,+VLOOKUP($A570,'по изворима и контима'!$A$12:D$499,4,FALSE))</f>
        <v>0</v>
      </c>
      <c r="H570">
        <f>IF(A570=0,0,+VLOOKUP($A570,'по изворима и контима'!$A$12:G$499,5,FALSE))</f>
        <v>0</v>
      </c>
      <c r="I570">
        <f>IF(A570=0,0,+VLOOKUP($A570,'по изворима и контима'!$A$12:H$499,6,FALSE))</f>
        <v>0</v>
      </c>
      <c r="J570">
        <f>IF(A570=0,0,+VLOOKUP($A570,'по изворима и контима'!$A$12:H$499,7,FALSE))</f>
        <v>0</v>
      </c>
      <c r="K570">
        <f>IF(A570=0,0,+VLOOKUP($A570,'по изворима и контима'!$A$12:I$499,8,FALSE))</f>
        <v>0</v>
      </c>
      <c r="L570">
        <f>IF(B570=0,0,+VLOOKUP($A570,'по изворима и контима'!$A$12:J$499,9,FALSE))</f>
        <v>0</v>
      </c>
      <c r="M570">
        <f>IF($A570=0,0,+VLOOKUP($G570,spisak!$C$11:$F$30,3,FALSE))</f>
        <v>0</v>
      </c>
      <c r="N570">
        <f>IF($A570=0,0,+VLOOKUP($G570,spisak!$C$11:$F$30,4,FALSE))</f>
        <v>0</v>
      </c>
      <c r="O570" s="141">
        <f t="shared" ref="O570" si="631">+IF(A570=0,0,"nakon 2018")</f>
        <v>0</v>
      </c>
      <c r="P570" s="123">
        <f>IF(C570=0,0,+VLOOKUP($A570,'по изворима и контима'!$A$12:R$499,COLUMN('по изворима и контима'!P:P),FALSE))</f>
        <v>0</v>
      </c>
    </row>
    <row r="571" spans="1:16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22">
        <f>IF(A571=0,0,+spisak!#REF!)</f>
        <v>0</v>
      </c>
      <c r="F571" s="122">
        <f>+IF(A571=0,0,VLOOKUP(prenos!G571,spisak!C$11:O$498,12,FALSE))</f>
        <v>0</v>
      </c>
      <c r="G571">
        <f>IF(A571=0,0,+VLOOKUP($A571,'по изворима и контима'!$A$12:D$499,4,FALSE))</f>
        <v>0</v>
      </c>
      <c r="H571">
        <f>IF(A571=0,0,+VLOOKUP($A571,'по изворима и контима'!$A$12:G$499,5,FALSE))</f>
        <v>0</v>
      </c>
      <c r="I571">
        <f>IF(A571=0,0,+VLOOKUP($A571,'по изворима и контима'!$A$12:H$499,6,FALSE))</f>
        <v>0</v>
      </c>
      <c r="J571">
        <f>IF(A571=0,0,+VLOOKUP($A571,'по изворима и контима'!$A$12:H$499,7,FALSE))</f>
        <v>0</v>
      </c>
      <c r="K571">
        <f>IF(A571=0,0,+VLOOKUP($A571,'по изворима и контима'!$A$12:I$499,8,FALSE))</f>
        <v>0</v>
      </c>
      <c r="L571">
        <f>IF(B571=0,0,+VLOOKUP($A571,'по изворима и контима'!$A$12:J$499,9,FALSE))</f>
        <v>0</v>
      </c>
      <c r="M571">
        <f>IF($A571=0,0,+VLOOKUP($G571,spisak!$C$11:$F$30,3,FALSE))</f>
        <v>0</v>
      </c>
      <c r="N571">
        <f>IF($A571=0,0,+VLOOKUP($G571,spisak!$C$11:$F$30,4,FALSE))</f>
        <v>0</v>
      </c>
      <c r="O571" s="141">
        <f t="shared" ref="O571" si="632">+IF(A571=0,0,"do 2014")</f>
        <v>0</v>
      </c>
      <c r="P571" s="123">
        <f>IF(A571=0,0,+VLOOKUP($A571,'по изворима и контима'!$A$12:L$499,COLUMN('по изворима и контима'!J:J),FALSE))</f>
        <v>0</v>
      </c>
    </row>
    <row r="572" spans="1:16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22">
        <f>IF(A572=0,0,+spisak!#REF!)</f>
        <v>0</v>
      </c>
      <c r="F572" s="122">
        <f>+IF(A572=0,0,VLOOKUP(prenos!G572,spisak!C$11:O$498,12,FALSE))</f>
        <v>0</v>
      </c>
      <c r="G572">
        <f>IF(A572=0,0,+VLOOKUP($A572,'по изворима и контима'!$A$12:D$499,4,FALSE))</f>
        <v>0</v>
      </c>
      <c r="H572">
        <f>IF(A572=0,0,+VLOOKUP($A572,'по изворима и контима'!$A$12:G$499,5,FALSE))</f>
        <v>0</v>
      </c>
      <c r="I572">
        <f>IF(A572=0,0,+VLOOKUP($A572,'по изворима и контима'!$A$12:H$499,6,FALSE))</f>
        <v>0</v>
      </c>
      <c r="J572">
        <f>IF(A572=0,0,+VLOOKUP($A572,'по изворима и контима'!$A$12:H$499,7,FALSE))</f>
        <v>0</v>
      </c>
      <c r="K572">
        <f>IF(A572=0,0,+VLOOKUP($A572,'по изворима и контима'!$A$12:I$499,8,FALSE))</f>
        <v>0</v>
      </c>
      <c r="L572">
        <f>IF(B572=0,0,+VLOOKUP($A572,'по изворима и контима'!$A$12:J$499,9,FALSE))</f>
        <v>0</v>
      </c>
      <c r="M572">
        <f>IF($A572=0,0,+VLOOKUP($G572,spisak!$C$11:$F$30,3,FALSE))</f>
        <v>0</v>
      </c>
      <c r="N572">
        <f>IF($A572=0,0,+VLOOKUP($G572,spisak!$C$11:$F$30,4,FALSE))</f>
        <v>0</v>
      </c>
      <c r="O572" s="141">
        <f t="shared" ref="O572" si="633">+IF(A572=0,0,"2015-plan")</f>
        <v>0</v>
      </c>
      <c r="P572" s="123">
        <f>IF(A572=0,0,+VLOOKUP($A572,'по изворима и контима'!$A$12:R$499,COLUMN('по изворима и контима'!K:K),FALSE))</f>
        <v>0</v>
      </c>
    </row>
    <row r="573" spans="1:16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22">
        <f>IF(A573=0,0,+spisak!#REF!)</f>
        <v>0</v>
      </c>
      <c r="F573" s="122">
        <f>+IF(A573=0,0,VLOOKUP(prenos!G573,spisak!C$11:O$498,12,FALSE))</f>
        <v>0</v>
      </c>
      <c r="G573">
        <f>IF(A573=0,0,+VLOOKUP($A573,'по изворима и контима'!$A$12:D$499,4,FALSE))</f>
        <v>0</v>
      </c>
      <c r="H573">
        <f>IF(A573=0,0,+VLOOKUP($A573,'по изворима и контима'!$A$12:G$499,5,FALSE))</f>
        <v>0</v>
      </c>
      <c r="I573">
        <f>IF(A573=0,0,+VLOOKUP($A573,'по изворима и контима'!$A$12:H$499,6,FALSE))</f>
        <v>0</v>
      </c>
      <c r="J573">
        <f>IF(A573=0,0,+VLOOKUP($A573,'по изворима и контима'!$A$12:H$499,7,FALSE))</f>
        <v>0</v>
      </c>
      <c r="K573">
        <f>IF(A573=0,0,+VLOOKUP($A573,'по изворима и контима'!$A$12:I$499,8,FALSE))</f>
        <v>0</v>
      </c>
      <c r="L573">
        <f>IF(B573=0,0,+VLOOKUP($A573,'по изворима и контима'!$A$12:J$499,9,FALSE))</f>
        <v>0</v>
      </c>
      <c r="M573">
        <f>IF($A573=0,0,+VLOOKUP($G573,spisak!$C$11:$F$30,3,FALSE))</f>
        <v>0</v>
      </c>
      <c r="N573">
        <f>IF($A573=0,0,+VLOOKUP($G573,spisak!$C$11:$F$30,4,FALSE))</f>
        <v>0</v>
      </c>
      <c r="O573" s="141">
        <f t="shared" ref="O573" si="635">+IF(A573=0,0,"2015-procena")</f>
        <v>0</v>
      </c>
      <c r="P573" s="123">
        <f>IF(A573=0,0,+VLOOKUP($A573,'по изворима и контима'!$A$12:R$499,COLUMN('по изворима и контима'!L:L),FALSE))</f>
        <v>0</v>
      </c>
    </row>
    <row r="574" spans="1:16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22">
        <f>IF(A574=0,0,+spisak!#REF!)</f>
        <v>0</v>
      </c>
      <c r="F574" s="122">
        <f>+IF(A574=0,0,VLOOKUP(prenos!G574,spisak!C$11:O$498,12,FALSE))</f>
        <v>0</v>
      </c>
      <c r="G574">
        <f>IF(A574=0,0,+VLOOKUP($A574,'по изворима и контима'!$A$12:D$499,4,FALSE))</f>
        <v>0</v>
      </c>
      <c r="H574">
        <f>IF(A574=0,0,+VLOOKUP($A574,'по изворима и контима'!$A$12:G$499,5,FALSE))</f>
        <v>0</v>
      </c>
      <c r="I574">
        <f>IF(A574=0,0,+VLOOKUP($A574,'по изворима и контима'!$A$12:H$499,6,FALSE))</f>
        <v>0</v>
      </c>
      <c r="J574">
        <f>IF(A574=0,0,+VLOOKUP($A574,'по изворима и контима'!$A$12:H$499,7,FALSE))</f>
        <v>0</v>
      </c>
      <c r="K574">
        <f>IF(A574=0,0,+VLOOKUP($A574,'по изворима и контима'!$A$12:I$499,8,FALSE))</f>
        <v>0</v>
      </c>
      <c r="L574">
        <f>IF(B574=0,0,+VLOOKUP($A574,'по изворима и контима'!$A$12:J$499,9,FALSE))</f>
        <v>0</v>
      </c>
      <c r="M574">
        <f>IF($A574=0,0,+VLOOKUP($G574,spisak!$C$11:$F$30,3,FALSE))</f>
        <v>0</v>
      </c>
      <c r="N574">
        <f>IF($A574=0,0,+VLOOKUP($G574,spisak!$C$11:$F$30,4,FALSE))</f>
        <v>0</v>
      </c>
      <c r="O574" s="141">
        <f t="shared" ref="O574" si="636">+IF(A574=0,0,"2016")</f>
        <v>0</v>
      </c>
      <c r="P574" s="123">
        <f>IF(A574=0,0,+VLOOKUP($A574,'по изворима и контима'!$A$12:R$499,COLUMN('по изворима и контима'!M:M),FALSE))</f>
        <v>0</v>
      </c>
    </row>
    <row r="575" spans="1:16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22">
        <f>IF(A575=0,0,+spisak!#REF!)</f>
        <v>0</v>
      </c>
      <c r="F575" s="122">
        <f>+IF(A575=0,0,VLOOKUP(prenos!G575,spisak!C$11:O$498,12,FALSE))</f>
        <v>0</v>
      </c>
      <c r="G575">
        <f>IF(A575=0,0,+VLOOKUP($A575,'по изворима и контима'!$A$12:D$499,4,FALSE))</f>
        <v>0</v>
      </c>
      <c r="H575">
        <f>IF(A575=0,0,+VLOOKUP($A575,'по изворима и контима'!$A$12:G$499,5,FALSE))</f>
        <v>0</v>
      </c>
      <c r="I575">
        <f>IF(A575=0,0,+VLOOKUP($A575,'по изворима и контима'!$A$12:H$499,6,FALSE))</f>
        <v>0</v>
      </c>
      <c r="J575">
        <f>IF(A575=0,0,+VLOOKUP($A575,'по изворима и контима'!$A$12:H$499,7,FALSE))</f>
        <v>0</v>
      </c>
      <c r="K575">
        <f>IF(A575=0,0,+VLOOKUP($A575,'по изворима и контима'!$A$12:I$499,8,FALSE))</f>
        <v>0</v>
      </c>
      <c r="L575">
        <f>IF(B575=0,0,+VLOOKUP($A575,'по изворима и контима'!$A$12:J$499,9,FALSE))</f>
        <v>0</v>
      </c>
      <c r="M575">
        <f>IF($A575=0,0,+VLOOKUP($G575,spisak!$C$11:$F$30,3,FALSE))</f>
        <v>0</v>
      </c>
      <c r="N575">
        <f>IF($A575=0,0,+VLOOKUP($G575,spisak!$C$11:$F$30,4,FALSE))</f>
        <v>0</v>
      </c>
      <c r="O575" s="141">
        <f t="shared" ref="O575" si="637">+IF(A575=0,0,"2017")</f>
        <v>0</v>
      </c>
      <c r="P575" s="123">
        <f>IF(C575=0,0,+VLOOKUP($A575,'по изворима и контима'!$A$12:R$499,COLUMN('по изворима и контима'!N:N),FALSE))</f>
        <v>0</v>
      </c>
    </row>
    <row r="576" spans="1:16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22">
        <f>IF(A576=0,0,+spisak!#REF!)</f>
        <v>0</v>
      </c>
      <c r="F576" s="122">
        <f>+IF(A576=0,0,VLOOKUP(prenos!G576,spisak!C$11:O$498,12,FALSE))</f>
        <v>0</v>
      </c>
      <c r="G576">
        <f>IF(A576=0,0,+VLOOKUP($A576,'по изворима и контима'!$A$12:D$499,4,FALSE))</f>
        <v>0</v>
      </c>
      <c r="H576">
        <f>IF(A576=0,0,+VLOOKUP($A576,'по изворима и контима'!$A$12:G$499,5,FALSE))</f>
        <v>0</v>
      </c>
      <c r="I576">
        <f>IF(A576=0,0,+VLOOKUP($A576,'по изворима и контима'!$A$12:H$499,6,FALSE))</f>
        <v>0</v>
      </c>
      <c r="J576">
        <f>IF(A576=0,0,+VLOOKUP($A576,'по изворима и контима'!$A$12:H$499,7,FALSE))</f>
        <v>0</v>
      </c>
      <c r="K576">
        <f>IF(A576=0,0,+VLOOKUP($A576,'по изворима и контима'!$A$12:I$499,8,FALSE))</f>
        <v>0</v>
      </c>
      <c r="L576">
        <f>IF(B576=0,0,+VLOOKUP($A576,'по изворима и контима'!$A$12:J$499,9,FALSE))</f>
        <v>0</v>
      </c>
      <c r="M576">
        <f>IF($A576=0,0,+VLOOKUP($G576,spisak!$C$11:$F$30,3,FALSE))</f>
        <v>0</v>
      </c>
      <c r="N576">
        <f>IF($A576=0,0,+VLOOKUP($G576,spisak!$C$11:$F$30,4,FALSE))</f>
        <v>0</v>
      </c>
      <c r="O576" s="141">
        <f t="shared" ref="O576" si="638">+IF(A576=0,0,"2018")</f>
        <v>0</v>
      </c>
      <c r="P576" s="123">
        <f>IF(C576=0,0,+VLOOKUP($A576,'по изворима и контима'!$A$12:R$499,COLUMN('по изворима и контима'!O:O),FALSE))</f>
        <v>0</v>
      </c>
    </row>
    <row r="577" spans="1:16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22">
        <f>IF(A577=0,0,+spisak!#REF!)</f>
        <v>0</v>
      </c>
      <c r="F577" s="122">
        <f>+IF(A577=0,0,VLOOKUP(prenos!G577,spisak!C$11:O$498,12,FALSE))</f>
        <v>0</v>
      </c>
      <c r="G577">
        <f>IF(A577=0,0,+VLOOKUP($A577,'по изворима и контима'!$A$12:D$499,4,FALSE))</f>
        <v>0</v>
      </c>
      <c r="H577">
        <f>IF(A577=0,0,+VLOOKUP($A577,'по изворима и контима'!$A$12:G$499,5,FALSE))</f>
        <v>0</v>
      </c>
      <c r="I577">
        <f>IF(A577=0,0,+VLOOKUP($A577,'по изворима и контима'!$A$12:H$499,6,FALSE))</f>
        <v>0</v>
      </c>
      <c r="J577">
        <f>IF(A577=0,0,+VLOOKUP($A577,'по изворима и контима'!$A$12:H$499,7,FALSE))</f>
        <v>0</v>
      </c>
      <c r="K577">
        <f>IF(A577=0,0,+VLOOKUP($A577,'по изворима и контима'!$A$12:I$499,8,FALSE))</f>
        <v>0</v>
      </c>
      <c r="L577">
        <f>IF(B577=0,0,+VLOOKUP($A577,'по изворима и контима'!$A$12:J$499,9,FALSE))</f>
        <v>0</v>
      </c>
      <c r="M577">
        <f>IF($A577=0,0,+VLOOKUP($G577,spisak!$C$11:$F$30,3,FALSE))</f>
        <v>0</v>
      </c>
      <c r="N577">
        <f>IF($A577=0,0,+VLOOKUP($G577,spisak!$C$11:$F$30,4,FALSE))</f>
        <v>0</v>
      </c>
      <c r="O577" s="141">
        <f t="shared" ref="O577" si="639">+IF(A577=0,0,"nakon 2018")</f>
        <v>0</v>
      </c>
      <c r="P577" s="123">
        <f>IF(C577=0,0,+VLOOKUP($A577,'по изворима и контима'!$A$12:R$499,COLUMN('по изворима и контима'!P:P),FALSE))</f>
        <v>0</v>
      </c>
    </row>
    <row r="578" spans="1:16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22">
        <f>IF(A578=0,0,+spisak!#REF!)</f>
        <v>0</v>
      </c>
      <c r="F578" s="122">
        <f>+IF(A578=0,0,VLOOKUP(prenos!G578,spisak!C$11:O$498,12,FALSE))</f>
        <v>0</v>
      </c>
      <c r="G578">
        <f>IF(A578=0,0,+VLOOKUP($A578,'по изворима и контима'!$A$12:D$499,4,FALSE))</f>
        <v>0</v>
      </c>
      <c r="H578">
        <f>IF(A578=0,0,+VLOOKUP($A578,'по изворима и контима'!$A$12:G$499,5,FALSE))</f>
        <v>0</v>
      </c>
      <c r="I578">
        <f>IF(A578=0,0,+VLOOKUP($A578,'по изворима и контима'!$A$12:H$499,6,FALSE))</f>
        <v>0</v>
      </c>
      <c r="J578">
        <f>IF(A578=0,0,+VLOOKUP($A578,'по изворима и контима'!$A$12:H$499,7,FALSE))</f>
        <v>0</v>
      </c>
      <c r="K578">
        <f>IF(A578=0,0,+VLOOKUP($A578,'по изворима и контима'!$A$12:I$499,8,FALSE))</f>
        <v>0</v>
      </c>
      <c r="L578">
        <f>IF(B578=0,0,+VLOOKUP($A578,'по изворима и контима'!$A$12:J$499,9,FALSE))</f>
        <v>0</v>
      </c>
      <c r="M578">
        <f>IF($A578=0,0,+VLOOKUP($G578,spisak!$C$11:$F$30,3,FALSE))</f>
        <v>0</v>
      </c>
      <c r="N578">
        <f>IF($A578=0,0,+VLOOKUP($G578,spisak!$C$11:$F$30,4,FALSE))</f>
        <v>0</v>
      </c>
      <c r="O578" s="141">
        <f t="shared" ref="O578" si="640">+IF(A578=0,0,"do 2014")</f>
        <v>0</v>
      </c>
      <c r="P578" s="123">
        <f>IF(A578=0,0,+VLOOKUP($A578,'по изворима и контима'!$A$12:L$499,COLUMN('по изворима и контима'!J:J),FALSE))</f>
        <v>0</v>
      </c>
    </row>
    <row r="579" spans="1:16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22">
        <f>IF(A579=0,0,+spisak!#REF!)</f>
        <v>0</v>
      </c>
      <c r="F579" s="122">
        <f>+IF(A579=0,0,VLOOKUP(prenos!G579,spisak!C$11:O$498,12,FALSE))</f>
        <v>0</v>
      </c>
      <c r="G579">
        <f>IF(A579=0,0,+VLOOKUP($A579,'по изворима и контима'!$A$12:D$499,4,FALSE))</f>
        <v>0</v>
      </c>
      <c r="H579">
        <f>IF(A579=0,0,+VLOOKUP($A579,'по изворима и контима'!$A$12:G$499,5,FALSE))</f>
        <v>0</v>
      </c>
      <c r="I579">
        <f>IF(A579=0,0,+VLOOKUP($A579,'по изворима и контима'!$A$12:H$499,6,FALSE))</f>
        <v>0</v>
      </c>
      <c r="J579">
        <f>IF(A579=0,0,+VLOOKUP($A579,'по изворима и контима'!$A$12:H$499,7,FALSE))</f>
        <v>0</v>
      </c>
      <c r="K579">
        <f>IF(A579=0,0,+VLOOKUP($A579,'по изворима и контима'!$A$12:I$499,8,FALSE))</f>
        <v>0</v>
      </c>
      <c r="L579">
        <f>IF(B579=0,0,+VLOOKUP($A579,'по изворима и контима'!$A$12:J$499,9,FALSE))</f>
        <v>0</v>
      </c>
      <c r="M579">
        <f>IF($A579=0,0,+VLOOKUP($G579,spisak!$C$11:$F$30,3,FALSE))</f>
        <v>0</v>
      </c>
      <c r="N579">
        <f>IF($A579=0,0,+VLOOKUP($G579,spisak!$C$11:$F$30,4,FALSE))</f>
        <v>0</v>
      </c>
      <c r="O579" s="141">
        <f t="shared" ref="O579" si="641">+IF(A579=0,0,"2015-plan")</f>
        <v>0</v>
      </c>
      <c r="P579" s="123">
        <f>IF(A579=0,0,+VLOOKUP($A579,'по изворима и контима'!$A$12:R$499,COLUMN('по изворима и контима'!K:K),FALSE))</f>
        <v>0</v>
      </c>
    </row>
    <row r="580" spans="1:16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22">
        <f>IF(A580=0,0,+spisak!#REF!)</f>
        <v>0</v>
      </c>
      <c r="F580" s="122">
        <f>+IF(A580=0,0,VLOOKUP(prenos!G580,spisak!C$11:O$498,12,FALSE))</f>
        <v>0</v>
      </c>
      <c r="G580">
        <f>IF(A580=0,0,+VLOOKUP($A580,'по изворима и контима'!$A$12:D$499,4,FALSE))</f>
        <v>0</v>
      </c>
      <c r="H580">
        <f>IF(A580=0,0,+VLOOKUP($A580,'по изворима и контима'!$A$12:G$499,5,FALSE))</f>
        <v>0</v>
      </c>
      <c r="I580">
        <f>IF(A580=0,0,+VLOOKUP($A580,'по изворима и контима'!$A$12:H$499,6,FALSE))</f>
        <v>0</v>
      </c>
      <c r="J580">
        <f>IF(A580=0,0,+VLOOKUP($A580,'по изворима и контима'!$A$12:H$499,7,FALSE))</f>
        <v>0</v>
      </c>
      <c r="K580">
        <f>IF(A580=0,0,+VLOOKUP($A580,'по изворима и контима'!$A$12:I$499,8,FALSE))</f>
        <v>0</v>
      </c>
      <c r="L580">
        <f>IF(B580=0,0,+VLOOKUP($A580,'по изворима и контима'!$A$12:J$499,9,FALSE))</f>
        <v>0</v>
      </c>
      <c r="M580">
        <f>IF($A580=0,0,+VLOOKUP($G580,spisak!$C$11:$F$30,3,FALSE))</f>
        <v>0</v>
      </c>
      <c r="N580">
        <f>IF($A580=0,0,+VLOOKUP($G580,spisak!$C$11:$F$30,4,FALSE))</f>
        <v>0</v>
      </c>
      <c r="O580" s="141">
        <f t="shared" ref="O580" si="642">+IF(A580=0,0,"2015-procena")</f>
        <v>0</v>
      </c>
      <c r="P580" s="123">
        <f>IF(A580=0,0,+VLOOKUP($A580,'по изворима и контима'!$A$12:R$499,COLUMN('по изворима и контима'!L:L),FALSE))</f>
        <v>0</v>
      </c>
    </row>
    <row r="581" spans="1:16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22">
        <f>IF(A581=0,0,+spisak!#REF!)</f>
        <v>0</v>
      </c>
      <c r="F581" s="122">
        <f>+IF(A581=0,0,VLOOKUP(prenos!G581,spisak!C$11:O$498,12,FALSE))</f>
        <v>0</v>
      </c>
      <c r="G581">
        <f>IF(A581=0,0,+VLOOKUP($A581,'по изворима и контима'!$A$12:D$499,4,FALSE))</f>
        <v>0</v>
      </c>
      <c r="H581">
        <f>IF(A581=0,0,+VLOOKUP($A581,'по изворима и контима'!$A$12:G$499,5,FALSE))</f>
        <v>0</v>
      </c>
      <c r="I581">
        <f>IF(A581=0,0,+VLOOKUP($A581,'по изворима и контима'!$A$12:H$499,6,FALSE))</f>
        <v>0</v>
      </c>
      <c r="J581">
        <f>IF(A581=0,0,+VLOOKUP($A581,'по изворима и контима'!$A$12:H$499,7,FALSE))</f>
        <v>0</v>
      </c>
      <c r="K581">
        <f>IF(A581=0,0,+VLOOKUP($A581,'по изворима и контима'!$A$12:I$499,8,FALSE))</f>
        <v>0</v>
      </c>
      <c r="L581">
        <f>IF(B581=0,0,+VLOOKUP($A581,'по изворима и контима'!$A$12:J$499,9,FALSE))</f>
        <v>0</v>
      </c>
      <c r="M581">
        <f>IF($A581=0,0,+VLOOKUP($G581,spisak!$C$11:$F$30,3,FALSE))</f>
        <v>0</v>
      </c>
      <c r="N581">
        <f>IF($A581=0,0,+VLOOKUP($G581,spisak!$C$11:$F$30,4,FALSE))</f>
        <v>0</v>
      </c>
      <c r="O581" s="141">
        <f t="shared" ref="O581" si="643">+IF(A581=0,0,"2016")</f>
        <v>0</v>
      </c>
      <c r="P581" s="123">
        <f>IF(A581=0,0,+VLOOKUP($A581,'по изворима и контима'!$A$12:R$499,COLUMN('по изворима и контима'!M:M),FALSE))</f>
        <v>0</v>
      </c>
    </row>
    <row r="582" spans="1:16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22">
        <f>IF(A582=0,0,+spisak!#REF!)</f>
        <v>0</v>
      </c>
      <c r="F582" s="122">
        <f>+IF(A582=0,0,VLOOKUP(prenos!G582,spisak!C$11:O$498,12,FALSE))</f>
        <v>0</v>
      </c>
      <c r="G582">
        <f>IF(A582=0,0,+VLOOKUP($A582,'по изворима и контима'!$A$12:D$499,4,FALSE))</f>
        <v>0</v>
      </c>
      <c r="H582">
        <f>IF(A582=0,0,+VLOOKUP($A582,'по изворима и контима'!$A$12:G$499,5,FALSE))</f>
        <v>0</v>
      </c>
      <c r="I582">
        <f>IF(A582=0,0,+VLOOKUP($A582,'по изворима и контима'!$A$12:H$499,6,FALSE))</f>
        <v>0</v>
      </c>
      <c r="J582">
        <f>IF(A582=0,0,+VLOOKUP($A582,'по изворима и контима'!$A$12:H$499,7,FALSE))</f>
        <v>0</v>
      </c>
      <c r="K582">
        <f>IF(A582=0,0,+VLOOKUP($A582,'по изворима и контима'!$A$12:I$499,8,FALSE))</f>
        <v>0</v>
      </c>
      <c r="L582">
        <f>IF(B582=0,0,+VLOOKUP($A582,'по изворима и контима'!$A$12:J$499,9,FALSE))</f>
        <v>0</v>
      </c>
      <c r="M582">
        <f>IF($A582=0,0,+VLOOKUP($G582,spisak!$C$11:$F$30,3,FALSE))</f>
        <v>0</v>
      </c>
      <c r="N582">
        <f>IF($A582=0,0,+VLOOKUP($G582,spisak!$C$11:$F$30,4,FALSE))</f>
        <v>0</v>
      </c>
      <c r="O582" s="141">
        <f t="shared" ref="O582" si="644">+IF(A582=0,0,"2017")</f>
        <v>0</v>
      </c>
      <c r="P582" s="123">
        <f>IF(C582=0,0,+VLOOKUP($A582,'по изворима и контима'!$A$12:R$499,COLUMN('по изворима и контима'!N:N),FALSE))</f>
        <v>0</v>
      </c>
    </row>
    <row r="583" spans="1:16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22">
        <f>IF(A583=0,0,+spisak!#REF!)</f>
        <v>0</v>
      </c>
      <c r="F583" s="122">
        <f>+IF(A583=0,0,VLOOKUP(prenos!G583,spisak!C$11:O$498,12,FALSE))</f>
        <v>0</v>
      </c>
      <c r="G583">
        <f>IF(A583=0,0,+VLOOKUP($A583,'по изворима и контима'!$A$12:D$499,4,FALSE))</f>
        <v>0</v>
      </c>
      <c r="H583">
        <f>IF(A583=0,0,+VLOOKUP($A583,'по изворима и контима'!$A$12:G$499,5,FALSE))</f>
        <v>0</v>
      </c>
      <c r="I583">
        <f>IF(A583=0,0,+VLOOKUP($A583,'по изворима и контима'!$A$12:H$499,6,FALSE))</f>
        <v>0</v>
      </c>
      <c r="J583">
        <f>IF(A583=0,0,+VLOOKUP($A583,'по изворима и контима'!$A$12:H$499,7,FALSE))</f>
        <v>0</v>
      </c>
      <c r="K583">
        <f>IF(A583=0,0,+VLOOKUP($A583,'по изворима и контима'!$A$12:I$499,8,FALSE))</f>
        <v>0</v>
      </c>
      <c r="L583">
        <f>IF(B583=0,0,+VLOOKUP($A583,'по изворима и контима'!$A$12:J$499,9,FALSE))</f>
        <v>0</v>
      </c>
      <c r="M583">
        <f>IF($A583=0,0,+VLOOKUP($G583,spisak!$C$11:$F$30,3,FALSE))</f>
        <v>0</v>
      </c>
      <c r="N583">
        <f>IF($A583=0,0,+VLOOKUP($G583,spisak!$C$11:$F$30,4,FALSE))</f>
        <v>0</v>
      </c>
      <c r="O583" s="141">
        <f t="shared" ref="O583" si="645">+IF(A583=0,0,"2018")</f>
        <v>0</v>
      </c>
      <c r="P583" s="123">
        <f>IF(C583=0,0,+VLOOKUP($A583,'по изворима и контима'!$A$12:R$499,COLUMN('по изворима и контима'!O:O),FALSE))</f>
        <v>0</v>
      </c>
    </row>
    <row r="584" spans="1:16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22">
        <f>IF(A584=0,0,+spisak!#REF!)</f>
        <v>0</v>
      </c>
      <c r="F584" s="122">
        <f>+IF(A584=0,0,VLOOKUP(prenos!G584,spisak!C$11:O$498,12,FALSE))</f>
        <v>0</v>
      </c>
      <c r="G584">
        <f>IF(A584=0,0,+VLOOKUP($A584,'по изворима и контима'!$A$12:D$499,4,FALSE))</f>
        <v>0</v>
      </c>
      <c r="H584">
        <f>IF(A584=0,0,+VLOOKUP($A584,'по изворима и контима'!$A$12:G$499,5,FALSE))</f>
        <v>0</v>
      </c>
      <c r="I584">
        <f>IF(A584=0,0,+VLOOKUP($A584,'по изворима и контима'!$A$12:H$499,6,FALSE))</f>
        <v>0</v>
      </c>
      <c r="J584">
        <f>IF(A584=0,0,+VLOOKUP($A584,'по изворима и контима'!$A$12:H$499,7,FALSE))</f>
        <v>0</v>
      </c>
      <c r="K584">
        <f>IF(A584=0,0,+VLOOKUP($A584,'по изворима и контима'!$A$12:I$499,8,FALSE))</f>
        <v>0</v>
      </c>
      <c r="L584">
        <f>IF(B584=0,0,+VLOOKUP($A584,'по изворима и контима'!$A$12:J$499,9,FALSE))</f>
        <v>0</v>
      </c>
      <c r="M584">
        <f>IF($A584=0,0,+VLOOKUP($G584,spisak!$C$11:$F$30,3,FALSE))</f>
        <v>0</v>
      </c>
      <c r="N584">
        <f>IF($A584=0,0,+VLOOKUP($G584,spisak!$C$11:$F$30,4,FALSE))</f>
        <v>0</v>
      </c>
      <c r="O584" s="141">
        <f t="shared" ref="O584" si="647">+IF(A584=0,0,"nakon 2018")</f>
        <v>0</v>
      </c>
      <c r="P584" s="123">
        <f>IF(C584=0,0,+VLOOKUP($A584,'по изворима и контима'!$A$12:R$499,COLUMN('по изворима и контима'!P:P),FALSE))</f>
        <v>0</v>
      </c>
    </row>
    <row r="585" spans="1:16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22">
        <f>IF(A585=0,0,+spisak!#REF!)</f>
        <v>0</v>
      </c>
      <c r="F585" s="122">
        <f>+IF(A585=0,0,VLOOKUP(prenos!G585,spisak!C$11:O$498,12,FALSE))</f>
        <v>0</v>
      </c>
      <c r="G585">
        <f>IF(A585=0,0,+VLOOKUP($A585,'по изворима и контима'!$A$12:D$499,4,FALSE))</f>
        <v>0</v>
      </c>
      <c r="H585">
        <f>IF(A585=0,0,+VLOOKUP($A585,'по изворима и контима'!$A$12:G$499,5,FALSE))</f>
        <v>0</v>
      </c>
      <c r="I585">
        <f>IF(A585=0,0,+VLOOKUP($A585,'по изворима и контима'!$A$12:H$499,6,FALSE))</f>
        <v>0</v>
      </c>
      <c r="J585">
        <f>IF(A585=0,0,+VLOOKUP($A585,'по изворима и контима'!$A$12:H$499,7,FALSE))</f>
        <v>0</v>
      </c>
      <c r="K585">
        <f>IF(A585=0,0,+VLOOKUP($A585,'по изворима и контима'!$A$12:I$499,8,FALSE))</f>
        <v>0</v>
      </c>
      <c r="L585">
        <f>IF(B585=0,0,+VLOOKUP($A585,'по изворима и контима'!$A$12:J$499,9,FALSE))</f>
        <v>0</v>
      </c>
      <c r="M585">
        <f>IF($A585=0,0,+VLOOKUP($G585,spisak!$C$11:$F$30,3,FALSE))</f>
        <v>0</v>
      </c>
      <c r="N585">
        <f>IF($A585=0,0,+VLOOKUP($G585,spisak!$C$11:$F$30,4,FALSE))</f>
        <v>0</v>
      </c>
      <c r="O585" s="141">
        <f t="shared" ref="O585" si="648">+IF(A585=0,0,"do 2014")</f>
        <v>0</v>
      </c>
      <c r="P585" s="123">
        <f>IF(A585=0,0,+VLOOKUP($A585,'по изворима и контима'!$A$12:L$499,COLUMN('по изворима и контима'!J:J),FALSE))</f>
        <v>0</v>
      </c>
    </row>
    <row r="586" spans="1:16">
      <c r="A586">
        <f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22">
        <f>IF(A586=0,0,+spisak!#REF!)</f>
        <v>0</v>
      </c>
      <c r="F586" s="122">
        <f>+IF(A586=0,0,VLOOKUP(prenos!G586,spisak!C$11:O$498,12,FALSE))</f>
        <v>0</v>
      </c>
      <c r="G586">
        <f>IF(A586=0,0,+VLOOKUP($A586,'по изворима и контима'!$A$12:D$499,4,FALSE))</f>
        <v>0</v>
      </c>
      <c r="H586">
        <f>IF(A586=0,0,+VLOOKUP($A586,'по изворима и контима'!$A$12:G$499,5,FALSE))</f>
        <v>0</v>
      </c>
      <c r="I586">
        <f>IF(A586=0,0,+VLOOKUP($A586,'по изворима и контима'!$A$12:H$499,6,FALSE))</f>
        <v>0</v>
      </c>
      <c r="J586">
        <f>IF(A586=0,0,+VLOOKUP($A586,'по изворима и контима'!$A$12:H$499,7,FALSE))</f>
        <v>0</v>
      </c>
      <c r="K586">
        <f>IF(A586=0,0,+VLOOKUP($A586,'по изворима и контима'!$A$12:I$499,8,FALSE))</f>
        <v>0</v>
      </c>
      <c r="L586">
        <f>IF(B586=0,0,+VLOOKUP($A586,'по изворима и контима'!$A$12:J$499,9,FALSE))</f>
        <v>0</v>
      </c>
      <c r="M586">
        <f>IF($A586=0,0,+VLOOKUP($G586,spisak!$C$11:$F$30,3,FALSE))</f>
        <v>0</v>
      </c>
      <c r="N586">
        <f>IF($A586=0,0,+VLOOKUP($G586,spisak!$C$11:$F$30,4,FALSE))</f>
        <v>0</v>
      </c>
      <c r="O586" s="141">
        <f t="shared" ref="O586" si="649">+IF(A586=0,0,"2015-plan")</f>
        <v>0</v>
      </c>
      <c r="P586" s="123">
        <f>IF(A586=0,0,+VLOOKUP($A586,'по изворима и контима'!$A$12:R$499,COLUMN('по изворима и контима'!K:K),FALSE))</f>
        <v>0</v>
      </c>
    </row>
    <row r="587" spans="1:16">
      <c r="A587">
        <f t="shared" ref="A587:A591" si="650">+A586</f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22">
        <f>IF(A587=0,0,+spisak!#REF!)</f>
        <v>0</v>
      </c>
      <c r="F587" s="122">
        <f>+IF(A587=0,0,VLOOKUP(prenos!G587,spisak!C$11:O$498,12,FALSE))</f>
        <v>0</v>
      </c>
      <c r="G587">
        <f>IF(A587=0,0,+VLOOKUP($A587,'по изворима и контима'!$A$12:D$499,4,FALSE))</f>
        <v>0</v>
      </c>
      <c r="H587">
        <f>IF(A587=0,0,+VLOOKUP($A587,'по изворима и контима'!$A$12:G$499,5,FALSE))</f>
        <v>0</v>
      </c>
      <c r="I587">
        <f>IF(A587=0,0,+VLOOKUP($A587,'по изворима и контима'!$A$12:H$499,6,FALSE))</f>
        <v>0</v>
      </c>
      <c r="J587">
        <f>IF(A587=0,0,+VLOOKUP($A587,'по изворима и контима'!$A$12:H$499,7,FALSE))</f>
        <v>0</v>
      </c>
      <c r="K587">
        <f>IF(A587=0,0,+VLOOKUP($A587,'по изворима и контима'!$A$12:I$499,8,FALSE))</f>
        <v>0</v>
      </c>
      <c r="L587">
        <f>IF(B587=0,0,+VLOOKUP($A587,'по изворима и контима'!$A$12:J$499,9,FALSE))</f>
        <v>0</v>
      </c>
      <c r="M587">
        <f>IF($A587=0,0,+VLOOKUP($G587,spisak!$C$11:$F$30,3,FALSE))</f>
        <v>0</v>
      </c>
      <c r="N587">
        <f>IF($A587=0,0,+VLOOKUP($G587,spisak!$C$11:$F$30,4,FALSE))</f>
        <v>0</v>
      </c>
      <c r="O587" s="141">
        <f t="shared" ref="O587" si="651">+IF(A587=0,0,"2015-procena")</f>
        <v>0</v>
      </c>
      <c r="P587" s="123">
        <f>IF(A587=0,0,+VLOOKUP($A587,'по изворима и контима'!$A$12:R$499,COLUMN('по изворима и контима'!L:L),FALSE))</f>
        <v>0</v>
      </c>
    </row>
    <row r="588" spans="1:16">
      <c r="A588">
        <f t="shared" si="650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22">
        <f>IF(A588=0,0,+spisak!#REF!)</f>
        <v>0</v>
      </c>
      <c r="F588" s="122">
        <f>+IF(A588=0,0,VLOOKUP(prenos!G588,spisak!C$11:O$498,12,FALSE))</f>
        <v>0</v>
      </c>
      <c r="G588">
        <f>IF(A588=0,0,+VLOOKUP($A588,'по изворима и контима'!$A$12:D$499,4,FALSE))</f>
        <v>0</v>
      </c>
      <c r="H588">
        <f>IF(A588=0,0,+VLOOKUP($A588,'по изворима и контима'!$A$12:G$499,5,FALSE))</f>
        <v>0</v>
      </c>
      <c r="I588">
        <f>IF(A588=0,0,+VLOOKUP($A588,'по изворима и контима'!$A$12:H$499,6,FALSE))</f>
        <v>0</v>
      </c>
      <c r="J588">
        <f>IF(A588=0,0,+VLOOKUP($A588,'по изворима и контима'!$A$12:H$499,7,FALSE))</f>
        <v>0</v>
      </c>
      <c r="K588">
        <f>IF(A588=0,0,+VLOOKUP($A588,'по изворима и контима'!$A$12:I$499,8,FALSE))</f>
        <v>0</v>
      </c>
      <c r="L588">
        <f>IF(B588=0,0,+VLOOKUP($A588,'по изворима и контима'!$A$12:J$499,9,FALSE))</f>
        <v>0</v>
      </c>
      <c r="M588">
        <f>IF($A588=0,0,+VLOOKUP($G588,spisak!$C$11:$F$30,3,FALSE))</f>
        <v>0</v>
      </c>
      <c r="N588">
        <f>IF($A588=0,0,+VLOOKUP($G588,spisak!$C$11:$F$30,4,FALSE))</f>
        <v>0</v>
      </c>
      <c r="O588" s="141">
        <f t="shared" ref="O588" si="652">+IF(A588=0,0,"2016")</f>
        <v>0</v>
      </c>
      <c r="P588" s="123">
        <f>IF(A588=0,0,+VLOOKUP($A588,'по изворима и контима'!$A$12:R$499,COLUMN('по изворима и контима'!M:M),FALSE))</f>
        <v>0</v>
      </c>
    </row>
    <row r="589" spans="1:16">
      <c r="A589">
        <f t="shared" si="650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22">
        <f>IF(A589=0,0,+spisak!#REF!)</f>
        <v>0</v>
      </c>
      <c r="F589" s="122">
        <f>+IF(A589=0,0,VLOOKUP(prenos!G589,spisak!C$11:O$498,12,FALSE))</f>
        <v>0</v>
      </c>
      <c r="G589">
        <f>IF(A589=0,0,+VLOOKUP($A589,'по изворима и контима'!$A$12:D$499,4,FALSE))</f>
        <v>0</v>
      </c>
      <c r="H589">
        <f>IF(A589=0,0,+VLOOKUP($A589,'по изворима и контима'!$A$12:G$499,5,FALSE))</f>
        <v>0</v>
      </c>
      <c r="I589">
        <f>IF(A589=0,0,+VLOOKUP($A589,'по изворима и контима'!$A$12:H$499,6,FALSE))</f>
        <v>0</v>
      </c>
      <c r="J589">
        <f>IF(A589=0,0,+VLOOKUP($A589,'по изворима и контима'!$A$12:H$499,7,FALSE))</f>
        <v>0</v>
      </c>
      <c r="K589">
        <f>IF(A589=0,0,+VLOOKUP($A589,'по изворима и контима'!$A$12:I$499,8,FALSE))</f>
        <v>0</v>
      </c>
      <c r="L589">
        <f>IF(B589=0,0,+VLOOKUP($A589,'по изворима и контима'!$A$12:J$499,9,FALSE))</f>
        <v>0</v>
      </c>
      <c r="M589">
        <f>IF($A589=0,0,+VLOOKUP($G589,spisak!$C$11:$F$30,3,FALSE))</f>
        <v>0</v>
      </c>
      <c r="N589">
        <f>IF($A589=0,0,+VLOOKUP($G589,spisak!$C$11:$F$30,4,FALSE))</f>
        <v>0</v>
      </c>
      <c r="O589" s="141">
        <f t="shared" ref="O589" si="653">+IF(A589=0,0,"2017")</f>
        <v>0</v>
      </c>
      <c r="P589" s="123">
        <f>IF(C589=0,0,+VLOOKUP($A589,'по изворима и контима'!$A$12:R$499,COLUMN('по изворима и контима'!N:N),FALSE))</f>
        <v>0</v>
      </c>
    </row>
    <row r="590" spans="1:16">
      <c r="A590">
        <f t="shared" si="650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22">
        <f>IF(A590=0,0,+spisak!#REF!)</f>
        <v>0</v>
      </c>
      <c r="F590" s="122">
        <f>+IF(A590=0,0,VLOOKUP(prenos!G590,spisak!C$11:O$498,12,FALSE))</f>
        <v>0</v>
      </c>
      <c r="G590">
        <f>IF(A590=0,0,+VLOOKUP($A590,'по изворима и контима'!$A$12:D$499,4,FALSE))</f>
        <v>0</v>
      </c>
      <c r="H590">
        <f>IF(A590=0,0,+VLOOKUP($A590,'по изворима и контима'!$A$12:G$499,5,FALSE))</f>
        <v>0</v>
      </c>
      <c r="I590">
        <f>IF(A590=0,0,+VLOOKUP($A590,'по изворима и контима'!$A$12:H$499,6,FALSE))</f>
        <v>0</v>
      </c>
      <c r="J590">
        <f>IF(A590=0,0,+VLOOKUP($A590,'по изворима и контима'!$A$12:H$499,7,FALSE))</f>
        <v>0</v>
      </c>
      <c r="K590">
        <f>IF(A590=0,0,+VLOOKUP($A590,'по изворима и контима'!$A$12:I$499,8,FALSE))</f>
        <v>0</v>
      </c>
      <c r="L590">
        <f>IF(B590=0,0,+VLOOKUP($A590,'по изворима и контима'!$A$12:J$499,9,FALSE))</f>
        <v>0</v>
      </c>
      <c r="M590">
        <f>IF($A590=0,0,+VLOOKUP($G590,spisak!$C$11:$F$30,3,FALSE))</f>
        <v>0</v>
      </c>
      <c r="N590">
        <f>IF($A590=0,0,+VLOOKUP($G590,spisak!$C$11:$F$30,4,FALSE))</f>
        <v>0</v>
      </c>
      <c r="O590" s="141">
        <f t="shared" ref="O590" si="654">+IF(A590=0,0,"2018")</f>
        <v>0</v>
      </c>
      <c r="P590" s="123">
        <f>IF(C590=0,0,+VLOOKUP($A590,'по изворима и контима'!$A$12:R$499,COLUMN('по изворима и контима'!O:O),FALSE))</f>
        <v>0</v>
      </c>
    </row>
    <row r="591" spans="1:16">
      <c r="A591">
        <f t="shared" si="650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22">
        <f>IF(A591=0,0,+spisak!#REF!)</f>
        <v>0</v>
      </c>
      <c r="F591" s="122">
        <f>+IF(A591=0,0,VLOOKUP(prenos!G591,spisak!C$11:O$498,12,FALSE))</f>
        <v>0</v>
      </c>
      <c r="G591">
        <f>IF(A591=0,0,+VLOOKUP($A591,'по изворима и контима'!$A$12:D$499,4,FALSE))</f>
        <v>0</v>
      </c>
      <c r="H591">
        <f>IF(A591=0,0,+VLOOKUP($A591,'по изворима и контима'!$A$12:G$499,5,FALSE))</f>
        <v>0</v>
      </c>
      <c r="I591">
        <f>IF(A591=0,0,+VLOOKUP($A591,'по изворима и контима'!$A$12:H$499,6,FALSE))</f>
        <v>0</v>
      </c>
      <c r="J591">
        <f>IF(A591=0,0,+VLOOKUP($A591,'по изворима и контима'!$A$12:H$499,7,FALSE))</f>
        <v>0</v>
      </c>
      <c r="K591">
        <f>IF(A591=0,0,+VLOOKUP($A591,'по изворима и контима'!$A$12:I$499,8,FALSE))</f>
        <v>0</v>
      </c>
      <c r="L591">
        <f>IF(B591=0,0,+VLOOKUP($A591,'по изворима и контима'!$A$12:J$499,9,FALSE))</f>
        <v>0</v>
      </c>
      <c r="M591">
        <f>IF($A591=0,0,+VLOOKUP($G591,spisak!$C$11:$F$30,3,FALSE))</f>
        <v>0</v>
      </c>
      <c r="N591">
        <f>IF($A591=0,0,+VLOOKUP($G591,spisak!$C$11:$F$30,4,FALSE))</f>
        <v>0</v>
      </c>
      <c r="O591" s="141">
        <f t="shared" ref="O591" si="655">+IF(A591=0,0,"nakon 2018")</f>
        <v>0</v>
      </c>
      <c r="P591" s="123">
        <f>IF(C591=0,0,+VLOOKUP($A591,'по изворима и контима'!$A$12:R$499,COLUMN('по изворима и контима'!P:P),FALSE))</f>
        <v>0</v>
      </c>
    </row>
    <row r="592" spans="1:16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22">
        <f>IF(A592=0,0,+spisak!#REF!)</f>
        <v>0</v>
      </c>
      <c r="F592" s="122">
        <f>+IF(A592=0,0,VLOOKUP(prenos!G592,spisak!C$11:O$498,12,FALSE))</f>
        <v>0</v>
      </c>
      <c r="G592">
        <f>IF(A592=0,0,+VLOOKUP($A592,'по изворима и контима'!$A$12:D$499,4,FALSE))</f>
        <v>0</v>
      </c>
      <c r="H592">
        <f>IF(A592=0,0,+VLOOKUP($A592,'по изворима и контима'!$A$12:G$499,5,FALSE))</f>
        <v>0</v>
      </c>
      <c r="I592">
        <f>IF(A592=0,0,+VLOOKUP($A592,'по изворима и контима'!$A$12:H$499,6,FALSE))</f>
        <v>0</v>
      </c>
      <c r="J592">
        <f>IF(A592=0,0,+VLOOKUP($A592,'по изворима и контима'!$A$12:H$499,7,FALSE))</f>
        <v>0</v>
      </c>
      <c r="K592">
        <f>IF(A592=0,0,+VLOOKUP($A592,'по изворима и контима'!$A$12:I$499,8,FALSE))</f>
        <v>0</v>
      </c>
      <c r="L592">
        <f>IF(B592=0,0,+VLOOKUP($A592,'по изворима и контима'!$A$12:J$499,9,FALSE))</f>
        <v>0</v>
      </c>
      <c r="M592">
        <f>IF($A592=0,0,+VLOOKUP($G592,spisak!$C$11:$F$30,3,FALSE))</f>
        <v>0</v>
      </c>
      <c r="N592">
        <f>IF($A592=0,0,+VLOOKUP($G592,spisak!$C$11:$F$30,4,FALSE))</f>
        <v>0</v>
      </c>
      <c r="O592" s="141">
        <f t="shared" ref="O592" si="656">+IF(A592=0,0,"do 2014")</f>
        <v>0</v>
      </c>
      <c r="P592" s="123">
        <f>IF(A592=0,0,+VLOOKUP($A592,'по изворима и контима'!$A$12:L$499,COLUMN('по изворима и контима'!J:J),FALSE))</f>
        <v>0</v>
      </c>
    </row>
    <row r="593" spans="1:16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22">
        <f>IF(A593=0,0,+spisak!#REF!)</f>
        <v>0</v>
      </c>
      <c r="F593" s="122">
        <f>+IF(A593=0,0,VLOOKUP(prenos!G593,spisak!C$11:O$498,12,FALSE))</f>
        <v>0</v>
      </c>
      <c r="G593">
        <f>IF(A593=0,0,+VLOOKUP($A593,'по изворима и контима'!$A$12:D$499,4,FALSE))</f>
        <v>0</v>
      </c>
      <c r="H593">
        <f>IF(A593=0,0,+VLOOKUP($A593,'по изворима и контима'!$A$12:G$499,5,FALSE))</f>
        <v>0</v>
      </c>
      <c r="I593">
        <f>IF(A593=0,0,+VLOOKUP($A593,'по изворима и контима'!$A$12:H$499,6,FALSE))</f>
        <v>0</v>
      </c>
      <c r="J593">
        <f>IF(A593=0,0,+VLOOKUP($A593,'по изворима и контима'!$A$12:H$499,7,FALSE))</f>
        <v>0</v>
      </c>
      <c r="K593">
        <f>IF(A593=0,0,+VLOOKUP($A593,'по изворима и контима'!$A$12:I$499,8,FALSE))</f>
        <v>0</v>
      </c>
      <c r="L593">
        <f>IF(B593=0,0,+VLOOKUP($A593,'по изворима и контима'!$A$12:J$499,9,FALSE))</f>
        <v>0</v>
      </c>
      <c r="M593">
        <f>IF($A593=0,0,+VLOOKUP($G593,spisak!$C$11:$F$30,3,FALSE))</f>
        <v>0</v>
      </c>
      <c r="N593">
        <f>IF($A593=0,0,+VLOOKUP($G593,spisak!$C$11:$F$30,4,FALSE))</f>
        <v>0</v>
      </c>
      <c r="O593" s="141">
        <f t="shared" ref="O593" si="658">+IF(A593=0,0,"2015-plan")</f>
        <v>0</v>
      </c>
      <c r="P593" s="123">
        <f>IF(A593=0,0,+VLOOKUP($A593,'по изворима и контима'!$A$12:R$499,COLUMN('по изворима и контима'!K:K),FALSE))</f>
        <v>0</v>
      </c>
    </row>
    <row r="594" spans="1:16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22">
        <f>IF(A594=0,0,+spisak!#REF!)</f>
        <v>0</v>
      </c>
      <c r="F594" s="122">
        <f>+IF(A594=0,0,VLOOKUP(prenos!G594,spisak!C$11:O$498,12,FALSE))</f>
        <v>0</v>
      </c>
      <c r="G594">
        <f>IF(A594=0,0,+VLOOKUP($A594,'по изворима и контима'!$A$12:D$499,4,FALSE))</f>
        <v>0</v>
      </c>
      <c r="H594">
        <f>IF(A594=0,0,+VLOOKUP($A594,'по изворима и контима'!$A$12:G$499,5,FALSE))</f>
        <v>0</v>
      </c>
      <c r="I594">
        <f>IF(A594=0,0,+VLOOKUP($A594,'по изворима и контима'!$A$12:H$499,6,FALSE))</f>
        <v>0</v>
      </c>
      <c r="J594">
        <f>IF(A594=0,0,+VLOOKUP($A594,'по изворима и контима'!$A$12:H$499,7,FALSE))</f>
        <v>0</v>
      </c>
      <c r="K594">
        <f>IF(A594=0,0,+VLOOKUP($A594,'по изворима и контима'!$A$12:I$499,8,FALSE))</f>
        <v>0</v>
      </c>
      <c r="L594">
        <f>IF(B594=0,0,+VLOOKUP($A594,'по изворима и контима'!$A$12:J$499,9,FALSE))</f>
        <v>0</v>
      </c>
      <c r="M594">
        <f>IF($A594=0,0,+VLOOKUP($G594,spisak!$C$11:$F$30,3,FALSE))</f>
        <v>0</v>
      </c>
      <c r="N594">
        <f>IF($A594=0,0,+VLOOKUP($G594,spisak!$C$11:$F$30,4,FALSE))</f>
        <v>0</v>
      </c>
      <c r="O594" s="141">
        <f t="shared" ref="O594" si="659">+IF(A594=0,0,"2015-procena")</f>
        <v>0</v>
      </c>
      <c r="P594" s="123">
        <f>IF(A594=0,0,+VLOOKUP($A594,'по изворима и контима'!$A$12:R$499,COLUMN('по изворима и контима'!L:L),FALSE))</f>
        <v>0</v>
      </c>
    </row>
    <row r="595" spans="1:16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22">
        <f>IF(A595=0,0,+spisak!#REF!)</f>
        <v>0</v>
      </c>
      <c r="F595" s="122">
        <f>+IF(A595=0,0,VLOOKUP(prenos!G595,spisak!C$11:O$498,12,FALSE))</f>
        <v>0</v>
      </c>
      <c r="G595">
        <f>IF(A595=0,0,+VLOOKUP($A595,'по изворима и контима'!$A$12:D$499,4,FALSE))</f>
        <v>0</v>
      </c>
      <c r="H595">
        <f>IF(A595=0,0,+VLOOKUP($A595,'по изворима и контима'!$A$12:G$499,5,FALSE))</f>
        <v>0</v>
      </c>
      <c r="I595">
        <f>IF(A595=0,0,+VLOOKUP($A595,'по изворима и контима'!$A$12:H$499,6,FALSE))</f>
        <v>0</v>
      </c>
      <c r="J595">
        <f>IF(A595=0,0,+VLOOKUP($A595,'по изворима и контима'!$A$12:H$499,7,FALSE))</f>
        <v>0</v>
      </c>
      <c r="K595">
        <f>IF(A595=0,0,+VLOOKUP($A595,'по изворима и контима'!$A$12:I$499,8,FALSE))</f>
        <v>0</v>
      </c>
      <c r="L595">
        <f>IF(B595=0,0,+VLOOKUP($A595,'по изворима и контима'!$A$12:J$499,9,FALSE))</f>
        <v>0</v>
      </c>
      <c r="M595">
        <f>IF($A595=0,0,+VLOOKUP($G595,spisak!$C$11:$F$30,3,FALSE))</f>
        <v>0</v>
      </c>
      <c r="N595">
        <f>IF($A595=0,0,+VLOOKUP($G595,spisak!$C$11:$F$30,4,FALSE))</f>
        <v>0</v>
      </c>
      <c r="O595" s="141">
        <f t="shared" ref="O595" si="660">+IF(A595=0,0,"2016")</f>
        <v>0</v>
      </c>
      <c r="P595" s="123">
        <f>IF(A595=0,0,+VLOOKUP($A595,'по изворима и контима'!$A$12:R$499,COLUMN('по изворима и контима'!M:M),FALSE))</f>
        <v>0</v>
      </c>
    </row>
    <row r="596" spans="1:16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22">
        <f>IF(A596=0,0,+spisak!#REF!)</f>
        <v>0</v>
      </c>
      <c r="F596" s="122">
        <f>+IF(A596=0,0,VLOOKUP(prenos!G596,spisak!C$11:O$498,12,FALSE))</f>
        <v>0</v>
      </c>
      <c r="G596">
        <f>IF(A596=0,0,+VLOOKUP($A596,'по изворима и контима'!$A$12:D$499,4,FALSE))</f>
        <v>0</v>
      </c>
      <c r="H596">
        <f>IF(A596=0,0,+VLOOKUP($A596,'по изворима и контима'!$A$12:G$499,5,FALSE))</f>
        <v>0</v>
      </c>
      <c r="I596">
        <f>IF(A596=0,0,+VLOOKUP($A596,'по изворима и контима'!$A$12:H$499,6,FALSE))</f>
        <v>0</v>
      </c>
      <c r="J596">
        <f>IF(A596=0,0,+VLOOKUP($A596,'по изворима и контима'!$A$12:H$499,7,FALSE))</f>
        <v>0</v>
      </c>
      <c r="K596">
        <f>IF(A596=0,0,+VLOOKUP($A596,'по изворима и контима'!$A$12:I$499,8,FALSE))</f>
        <v>0</v>
      </c>
      <c r="L596">
        <f>IF(B596=0,0,+VLOOKUP($A596,'по изворима и контима'!$A$12:J$499,9,FALSE))</f>
        <v>0</v>
      </c>
      <c r="M596">
        <f>IF($A596=0,0,+VLOOKUP($G596,spisak!$C$11:$F$30,3,FALSE))</f>
        <v>0</v>
      </c>
      <c r="N596">
        <f>IF($A596=0,0,+VLOOKUP($G596,spisak!$C$11:$F$30,4,FALSE))</f>
        <v>0</v>
      </c>
      <c r="O596" s="141">
        <f t="shared" ref="O596" si="661">+IF(A596=0,0,"2017")</f>
        <v>0</v>
      </c>
      <c r="P596" s="123">
        <f>IF(C596=0,0,+VLOOKUP($A596,'по изворима и контима'!$A$12:R$499,COLUMN('по изворима и контима'!N:N),FALSE))</f>
        <v>0</v>
      </c>
    </row>
    <row r="597" spans="1:16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22">
        <f>IF(A597=0,0,+spisak!#REF!)</f>
        <v>0</v>
      </c>
      <c r="F597" s="122">
        <f>+IF(A597=0,0,VLOOKUP(prenos!G597,spisak!C$11:O$498,12,FALSE))</f>
        <v>0</v>
      </c>
      <c r="G597">
        <f>IF(A597=0,0,+VLOOKUP($A597,'по изворима и контима'!$A$12:D$499,4,FALSE))</f>
        <v>0</v>
      </c>
      <c r="H597">
        <f>IF(A597=0,0,+VLOOKUP($A597,'по изворима и контима'!$A$12:G$499,5,FALSE))</f>
        <v>0</v>
      </c>
      <c r="I597">
        <f>IF(A597=0,0,+VLOOKUP($A597,'по изворима и контима'!$A$12:H$499,6,FALSE))</f>
        <v>0</v>
      </c>
      <c r="J597">
        <f>IF(A597=0,0,+VLOOKUP($A597,'по изворима и контима'!$A$12:H$499,7,FALSE))</f>
        <v>0</v>
      </c>
      <c r="K597">
        <f>IF(A597=0,0,+VLOOKUP($A597,'по изворима и контима'!$A$12:I$499,8,FALSE))</f>
        <v>0</v>
      </c>
      <c r="L597">
        <f>IF(B597=0,0,+VLOOKUP($A597,'по изворима и контима'!$A$12:J$499,9,FALSE))</f>
        <v>0</v>
      </c>
      <c r="M597">
        <f>IF($A597=0,0,+VLOOKUP($G597,spisak!$C$11:$F$30,3,FALSE))</f>
        <v>0</v>
      </c>
      <c r="N597">
        <f>IF($A597=0,0,+VLOOKUP($G597,spisak!$C$11:$F$30,4,FALSE))</f>
        <v>0</v>
      </c>
      <c r="O597" s="141">
        <f t="shared" ref="O597" si="662">+IF(A597=0,0,"2018")</f>
        <v>0</v>
      </c>
      <c r="P597" s="123">
        <f>IF(C597=0,0,+VLOOKUP($A597,'по изворима и контима'!$A$12:R$499,COLUMN('по изворима и контима'!O:O),FALSE))</f>
        <v>0</v>
      </c>
    </row>
    <row r="598" spans="1:16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22">
        <f>IF(A598=0,0,+spisak!#REF!)</f>
        <v>0</v>
      </c>
      <c r="F598" s="122">
        <f>+IF(A598=0,0,VLOOKUP(prenos!G598,spisak!C$11:O$498,12,FALSE))</f>
        <v>0</v>
      </c>
      <c r="G598">
        <f>IF(A598=0,0,+VLOOKUP($A598,'по изворима и контима'!$A$12:D$499,4,FALSE))</f>
        <v>0</v>
      </c>
      <c r="H598">
        <f>IF(A598=0,0,+VLOOKUP($A598,'по изворима и контима'!$A$12:G$499,5,FALSE))</f>
        <v>0</v>
      </c>
      <c r="I598">
        <f>IF(A598=0,0,+VLOOKUP($A598,'по изворима и контима'!$A$12:H$499,6,FALSE))</f>
        <v>0</v>
      </c>
      <c r="J598">
        <f>IF(A598=0,0,+VLOOKUP($A598,'по изворима и контима'!$A$12:H$499,7,FALSE))</f>
        <v>0</v>
      </c>
      <c r="K598">
        <f>IF(A598=0,0,+VLOOKUP($A598,'по изворима и контима'!$A$12:I$499,8,FALSE))</f>
        <v>0</v>
      </c>
      <c r="L598">
        <f>IF(B598=0,0,+VLOOKUP($A598,'по изворима и контима'!$A$12:J$499,9,FALSE))</f>
        <v>0</v>
      </c>
      <c r="M598">
        <f>IF($A598=0,0,+VLOOKUP($G598,spisak!$C$11:$F$30,3,FALSE))</f>
        <v>0</v>
      </c>
      <c r="N598">
        <f>IF($A598=0,0,+VLOOKUP($G598,spisak!$C$11:$F$30,4,FALSE))</f>
        <v>0</v>
      </c>
      <c r="O598" s="141">
        <f t="shared" ref="O598" si="663">+IF(A598=0,0,"nakon 2018")</f>
        <v>0</v>
      </c>
      <c r="P598" s="123">
        <f>IF(C598=0,0,+VLOOKUP($A598,'по изворима и контима'!$A$12:R$499,COLUMN('по изворима и контима'!P:P),FALSE))</f>
        <v>0</v>
      </c>
    </row>
    <row r="599" spans="1:16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22">
        <f>IF(A599=0,0,+spisak!#REF!)</f>
        <v>0</v>
      </c>
      <c r="F599" s="122">
        <f>+IF(A599=0,0,VLOOKUP(prenos!G599,spisak!C$11:O$498,12,FALSE))</f>
        <v>0</v>
      </c>
      <c r="G599">
        <f>IF(A599=0,0,+VLOOKUP($A599,'по изворима и контима'!$A$12:D$499,4,FALSE))</f>
        <v>0</v>
      </c>
      <c r="H599">
        <f>IF(A599=0,0,+VLOOKUP($A599,'по изворима и контима'!$A$12:G$499,5,FALSE))</f>
        <v>0</v>
      </c>
      <c r="I599">
        <f>IF(A599=0,0,+VLOOKUP($A599,'по изворима и контима'!$A$12:H$499,6,FALSE))</f>
        <v>0</v>
      </c>
      <c r="J599">
        <f>IF(A599=0,0,+VLOOKUP($A599,'по изворима и контима'!$A$12:H$499,7,FALSE))</f>
        <v>0</v>
      </c>
      <c r="K599">
        <f>IF(A599=0,0,+VLOOKUP($A599,'по изворима и контима'!$A$12:I$499,8,FALSE))</f>
        <v>0</v>
      </c>
      <c r="L599">
        <f>IF(B599=0,0,+VLOOKUP($A599,'по изворима и контима'!$A$12:J$499,9,FALSE))</f>
        <v>0</v>
      </c>
      <c r="M599">
        <f>IF($A599=0,0,+VLOOKUP($G599,spisak!$C$11:$F$30,3,FALSE))</f>
        <v>0</v>
      </c>
      <c r="N599">
        <f>IF($A599=0,0,+VLOOKUP($G599,spisak!$C$11:$F$30,4,FALSE))</f>
        <v>0</v>
      </c>
      <c r="O599" s="141">
        <f t="shared" ref="O599" si="664">+IF(A599=0,0,"do 2014")</f>
        <v>0</v>
      </c>
      <c r="P599" s="123">
        <f>IF(A599=0,0,+VLOOKUP($A599,'по изворима и контима'!$A$12:L$499,COLUMN('по изворима и контима'!J:J),FALSE))</f>
        <v>0</v>
      </c>
    </row>
    <row r="600" spans="1:16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22">
        <f>IF(A600=0,0,+spisak!#REF!)</f>
        <v>0</v>
      </c>
      <c r="F600" s="122">
        <f>+IF(A600=0,0,VLOOKUP(prenos!G600,spisak!C$11:O$498,12,FALSE))</f>
        <v>0</v>
      </c>
      <c r="G600">
        <f>IF(A600=0,0,+VLOOKUP($A600,'по изворима и контима'!$A$12:D$499,4,FALSE))</f>
        <v>0</v>
      </c>
      <c r="H600">
        <f>IF(A600=0,0,+VLOOKUP($A600,'по изворима и контима'!$A$12:G$499,5,FALSE))</f>
        <v>0</v>
      </c>
      <c r="I600">
        <f>IF(A600=0,0,+VLOOKUP($A600,'по изворима и контима'!$A$12:H$499,6,FALSE))</f>
        <v>0</v>
      </c>
      <c r="J600">
        <f>IF(A600=0,0,+VLOOKUP($A600,'по изворима и контима'!$A$12:H$499,7,FALSE))</f>
        <v>0</v>
      </c>
      <c r="K600">
        <f>IF(A600=0,0,+VLOOKUP($A600,'по изворима и контима'!$A$12:I$499,8,FALSE))</f>
        <v>0</v>
      </c>
      <c r="L600">
        <f>IF(B600=0,0,+VLOOKUP($A600,'по изворима и контима'!$A$12:J$499,9,FALSE))</f>
        <v>0</v>
      </c>
      <c r="M600">
        <f>IF($A600=0,0,+VLOOKUP($G600,spisak!$C$11:$F$30,3,FALSE))</f>
        <v>0</v>
      </c>
      <c r="N600">
        <f>IF($A600=0,0,+VLOOKUP($G600,spisak!$C$11:$F$30,4,FALSE))</f>
        <v>0</v>
      </c>
      <c r="O600" s="141">
        <f t="shared" ref="O600" si="665">+IF(A600=0,0,"2015-plan")</f>
        <v>0</v>
      </c>
      <c r="P600" s="123">
        <f>IF(A600=0,0,+VLOOKUP($A600,'по изворима и контима'!$A$12:R$499,COLUMN('по изворима и контима'!K:K),FALSE))</f>
        <v>0</v>
      </c>
    </row>
    <row r="601" spans="1:16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22">
        <f>IF(A601=0,0,+spisak!#REF!)</f>
        <v>0</v>
      </c>
      <c r="F601" s="122">
        <f>+IF(A601=0,0,VLOOKUP(prenos!G601,spisak!C$11:O$498,12,FALSE))</f>
        <v>0</v>
      </c>
      <c r="G601">
        <f>IF(A601=0,0,+VLOOKUP($A601,'по изворима и контима'!$A$12:D$499,4,FALSE))</f>
        <v>0</v>
      </c>
      <c r="H601">
        <f>IF(A601=0,0,+VLOOKUP($A601,'по изворима и контима'!$A$12:G$499,5,FALSE))</f>
        <v>0</v>
      </c>
      <c r="I601">
        <f>IF(A601=0,0,+VLOOKUP($A601,'по изворима и контима'!$A$12:H$499,6,FALSE))</f>
        <v>0</v>
      </c>
      <c r="J601">
        <f>IF(A601=0,0,+VLOOKUP($A601,'по изворима и контима'!$A$12:H$499,7,FALSE))</f>
        <v>0</v>
      </c>
      <c r="K601">
        <f>IF(A601=0,0,+VLOOKUP($A601,'по изворима и контима'!$A$12:I$499,8,FALSE))</f>
        <v>0</v>
      </c>
      <c r="L601">
        <f>IF(B601=0,0,+VLOOKUP($A601,'по изворима и контима'!$A$12:J$499,9,FALSE))</f>
        <v>0</v>
      </c>
      <c r="M601">
        <f>IF($A601=0,0,+VLOOKUP($G601,spisak!$C$11:$F$30,3,FALSE))</f>
        <v>0</v>
      </c>
      <c r="N601">
        <f>IF($A601=0,0,+VLOOKUP($G601,spisak!$C$11:$F$30,4,FALSE))</f>
        <v>0</v>
      </c>
      <c r="O601" s="141">
        <f t="shared" ref="O601" si="667">+IF(A601=0,0,"2015-procena")</f>
        <v>0</v>
      </c>
      <c r="P601" s="123">
        <f>IF(A601=0,0,+VLOOKUP($A601,'по изворима и контима'!$A$12:R$499,COLUMN('по изворима и контима'!L:L),FALSE))</f>
        <v>0</v>
      </c>
    </row>
    <row r="602" spans="1:16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22">
        <f>IF(A602=0,0,+spisak!#REF!)</f>
        <v>0</v>
      </c>
      <c r="F602" s="122">
        <f>+IF(A602=0,0,VLOOKUP(prenos!G602,spisak!C$11:O$498,12,FALSE))</f>
        <v>0</v>
      </c>
      <c r="G602">
        <f>IF(A602=0,0,+VLOOKUP($A602,'по изворима и контима'!$A$12:D$499,4,FALSE))</f>
        <v>0</v>
      </c>
      <c r="H602">
        <f>IF(A602=0,0,+VLOOKUP($A602,'по изворима и контима'!$A$12:G$499,5,FALSE))</f>
        <v>0</v>
      </c>
      <c r="I602">
        <f>IF(A602=0,0,+VLOOKUP($A602,'по изворима и контима'!$A$12:H$499,6,FALSE))</f>
        <v>0</v>
      </c>
      <c r="J602">
        <f>IF(A602=0,0,+VLOOKUP($A602,'по изворима и контима'!$A$12:H$499,7,FALSE))</f>
        <v>0</v>
      </c>
      <c r="K602">
        <f>IF(A602=0,0,+VLOOKUP($A602,'по изворима и контима'!$A$12:I$499,8,FALSE))</f>
        <v>0</v>
      </c>
      <c r="L602">
        <f>IF(B602=0,0,+VLOOKUP($A602,'по изворима и контима'!$A$12:J$499,9,FALSE))</f>
        <v>0</v>
      </c>
      <c r="M602">
        <f>IF($A602=0,0,+VLOOKUP($G602,spisak!$C$11:$F$30,3,FALSE))</f>
        <v>0</v>
      </c>
      <c r="N602">
        <f>IF($A602=0,0,+VLOOKUP($G602,spisak!$C$11:$F$30,4,FALSE))</f>
        <v>0</v>
      </c>
      <c r="O602" s="141">
        <f t="shared" ref="O602" si="668">+IF(A602=0,0,"2016")</f>
        <v>0</v>
      </c>
      <c r="P602" s="123">
        <f>IF(A602=0,0,+VLOOKUP($A602,'по изворима и контима'!$A$12:R$499,COLUMN('по изворима и контима'!M:M),FALSE))</f>
        <v>0</v>
      </c>
    </row>
    <row r="603" spans="1:16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22">
        <f>IF(A603=0,0,+spisak!#REF!)</f>
        <v>0</v>
      </c>
      <c r="F603" s="122">
        <f>+IF(A603=0,0,VLOOKUP(prenos!G603,spisak!C$11:O$498,12,FALSE))</f>
        <v>0</v>
      </c>
      <c r="G603">
        <f>IF(A603=0,0,+VLOOKUP($A603,'по изворима и контима'!$A$12:D$499,4,FALSE))</f>
        <v>0</v>
      </c>
      <c r="H603">
        <f>IF(A603=0,0,+VLOOKUP($A603,'по изворима и контима'!$A$12:G$499,5,FALSE))</f>
        <v>0</v>
      </c>
      <c r="I603">
        <f>IF(A603=0,0,+VLOOKUP($A603,'по изворима и контима'!$A$12:H$499,6,FALSE))</f>
        <v>0</v>
      </c>
      <c r="J603">
        <f>IF(A603=0,0,+VLOOKUP($A603,'по изворима и контима'!$A$12:H$499,7,FALSE))</f>
        <v>0</v>
      </c>
      <c r="K603">
        <f>IF(A603=0,0,+VLOOKUP($A603,'по изворима и контима'!$A$12:I$499,8,FALSE))</f>
        <v>0</v>
      </c>
      <c r="L603">
        <f>IF(B603=0,0,+VLOOKUP($A603,'по изворима и контима'!$A$12:J$499,9,FALSE))</f>
        <v>0</v>
      </c>
      <c r="M603">
        <f>IF($A603=0,0,+VLOOKUP($G603,spisak!$C$11:$F$30,3,FALSE))</f>
        <v>0</v>
      </c>
      <c r="N603">
        <f>IF($A603=0,0,+VLOOKUP($G603,spisak!$C$11:$F$30,4,FALSE))</f>
        <v>0</v>
      </c>
      <c r="O603" s="141">
        <f t="shared" ref="O603" si="669">+IF(A603=0,0,"2017")</f>
        <v>0</v>
      </c>
      <c r="P603" s="123">
        <f>IF(C603=0,0,+VLOOKUP($A603,'по изворима и контима'!$A$12:R$499,COLUMN('по изворима и контима'!N:N),FALSE))</f>
        <v>0</v>
      </c>
    </row>
    <row r="604" spans="1:16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22">
        <f>IF(A604=0,0,+spisak!#REF!)</f>
        <v>0</v>
      </c>
      <c r="F604" s="122">
        <f>+IF(A604=0,0,VLOOKUP(prenos!G604,spisak!C$11:O$498,12,FALSE))</f>
        <v>0</v>
      </c>
      <c r="G604">
        <f>IF(A604=0,0,+VLOOKUP($A604,'по изворима и контима'!$A$12:D$499,4,FALSE))</f>
        <v>0</v>
      </c>
      <c r="H604">
        <f>IF(A604=0,0,+VLOOKUP($A604,'по изворима и контима'!$A$12:G$499,5,FALSE))</f>
        <v>0</v>
      </c>
      <c r="I604">
        <f>IF(A604=0,0,+VLOOKUP($A604,'по изворима и контима'!$A$12:H$499,6,FALSE))</f>
        <v>0</v>
      </c>
      <c r="J604">
        <f>IF(A604=0,0,+VLOOKUP($A604,'по изворима и контима'!$A$12:H$499,7,FALSE))</f>
        <v>0</v>
      </c>
      <c r="K604">
        <f>IF(A604=0,0,+VLOOKUP($A604,'по изворима и контима'!$A$12:I$499,8,FALSE))</f>
        <v>0</v>
      </c>
      <c r="L604">
        <f>IF(B604=0,0,+VLOOKUP($A604,'по изворима и контима'!$A$12:J$499,9,FALSE))</f>
        <v>0</v>
      </c>
      <c r="M604">
        <f>IF($A604=0,0,+VLOOKUP($G604,spisak!$C$11:$F$30,3,FALSE))</f>
        <v>0</v>
      </c>
      <c r="N604">
        <f>IF($A604=0,0,+VLOOKUP($G604,spisak!$C$11:$F$30,4,FALSE))</f>
        <v>0</v>
      </c>
      <c r="O604" s="141">
        <f t="shared" ref="O604" si="670">+IF(A604=0,0,"2018")</f>
        <v>0</v>
      </c>
      <c r="P604" s="123">
        <f>IF(C604=0,0,+VLOOKUP($A604,'по изворима и контима'!$A$12:R$499,COLUMN('по изворима и контима'!O:O),FALSE))</f>
        <v>0</v>
      </c>
    </row>
    <row r="605" spans="1:16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22">
        <f>IF(A605=0,0,+spisak!#REF!)</f>
        <v>0</v>
      </c>
      <c r="F605" s="122">
        <f>+IF(A605=0,0,VLOOKUP(prenos!G605,spisak!C$11:O$498,12,FALSE))</f>
        <v>0</v>
      </c>
      <c r="G605">
        <f>IF(A605=0,0,+VLOOKUP($A605,'по изворима и контима'!$A$12:D$499,4,FALSE))</f>
        <v>0</v>
      </c>
      <c r="H605">
        <f>IF(A605=0,0,+VLOOKUP($A605,'по изворима и контима'!$A$12:G$499,5,FALSE))</f>
        <v>0</v>
      </c>
      <c r="I605">
        <f>IF(A605=0,0,+VLOOKUP($A605,'по изворима и контима'!$A$12:H$499,6,FALSE))</f>
        <v>0</v>
      </c>
      <c r="J605">
        <f>IF(A605=0,0,+VLOOKUP($A605,'по изворима и контима'!$A$12:H$499,7,FALSE))</f>
        <v>0</v>
      </c>
      <c r="K605">
        <f>IF(A605=0,0,+VLOOKUP($A605,'по изворима и контима'!$A$12:I$499,8,FALSE))</f>
        <v>0</v>
      </c>
      <c r="L605">
        <f>IF(B605=0,0,+VLOOKUP($A605,'по изворима и контима'!$A$12:J$499,9,FALSE))</f>
        <v>0</v>
      </c>
      <c r="M605">
        <f>IF($A605=0,0,+VLOOKUP($G605,spisak!$C$11:$F$30,3,FALSE))</f>
        <v>0</v>
      </c>
      <c r="N605">
        <f>IF($A605=0,0,+VLOOKUP($G605,spisak!$C$11:$F$30,4,FALSE))</f>
        <v>0</v>
      </c>
      <c r="O605" s="141">
        <f t="shared" ref="O605" si="671">+IF(A605=0,0,"nakon 2018")</f>
        <v>0</v>
      </c>
      <c r="P605" s="123">
        <f>IF(C605=0,0,+VLOOKUP($A605,'по изворима и контима'!$A$12:R$499,COLUMN('по изворима и контима'!P:P),FALSE))</f>
        <v>0</v>
      </c>
    </row>
    <row r="606" spans="1:16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22">
        <f>IF(A606=0,0,+spisak!#REF!)</f>
        <v>0</v>
      </c>
      <c r="F606" s="122">
        <f>+IF(A606=0,0,VLOOKUP(prenos!G606,spisak!C$11:O$498,12,FALSE))</f>
        <v>0</v>
      </c>
      <c r="G606">
        <f>IF(A606=0,0,+VLOOKUP($A606,'по изворима и контима'!$A$12:D$499,4,FALSE))</f>
        <v>0</v>
      </c>
      <c r="H606">
        <f>IF(A606=0,0,+VLOOKUP($A606,'по изворима и контима'!$A$12:G$499,5,FALSE))</f>
        <v>0</v>
      </c>
      <c r="I606">
        <f>IF(A606=0,0,+VLOOKUP($A606,'по изворима и контима'!$A$12:H$499,6,FALSE))</f>
        <v>0</v>
      </c>
      <c r="J606">
        <f>IF(A606=0,0,+VLOOKUP($A606,'по изворима и контима'!$A$12:H$499,7,FALSE))</f>
        <v>0</v>
      </c>
      <c r="K606">
        <f>IF(A606=0,0,+VLOOKUP($A606,'по изворима и контима'!$A$12:I$499,8,FALSE))</f>
        <v>0</v>
      </c>
      <c r="L606">
        <f>IF(B606=0,0,+VLOOKUP($A606,'по изворима и контима'!$A$12:J$499,9,FALSE))</f>
        <v>0</v>
      </c>
      <c r="M606">
        <f>IF($A606=0,0,+VLOOKUP($G606,spisak!$C$11:$F$30,3,FALSE))</f>
        <v>0</v>
      </c>
      <c r="N606">
        <f>IF($A606=0,0,+VLOOKUP($G606,spisak!$C$11:$F$30,4,FALSE))</f>
        <v>0</v>
      </c>
      <c r="O606" s="141">
        <f t="shared" ref="O606" si="672">+IF(A606=0,0,"do 2014")</f>
        <v>0</v>
      </c>
      <c r="P606" s="123">
        <f>IF(A606=0,0,+VLOOKUP($A606,'по изворима и контима'!$A$12:L$499,COLUMN('по изворима и контима'!J:J),FALSE))</f>
        <v>0</v>
      </c>
    </row>
    <row r="607" spans="1:16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22">
        <f>IF(A607=0,0,+spisak!#REF!)</f>
        <v>0</v>
      </c>
      <c r="F607" s="122">
        <f>+IF(A607=0,0,VLOOKUP(prenos!G607,spisak!C$11:O$498,12,FALSE))</f>
        <v>0</v>
      </c>
      <c r="G607">
        <f>IF(A607=0,0,+VLOOKUP($A607,'по изворима и контима'!$A$12:D$499,4,FALSE))</f>
        <v>0</v>
      </c>
      <c r="H607">
        <f>IF(A607=0,0,+VLOOKUP($A607,'по изворима и контима'!$A$12:G$499,5,FALSE))</f>
        <v>0</v>
      </c>
      <c r="I607">
        <f>IF(A607=0,0,+VLOOKUP($A607,'по изворима и контима'!$A$12:H$499,6,FALSE))</f>
        <v>0</v>
      </c>
      <c r="J607">
        <f>IF(A607=0,0,+VLOOKUP($A607,'по изворима и контима'!$A$12:H$499,7,FALSE))</f>
        <v>0</v>
      </c>
      <c r="K607">
        <f>IF(A607=0,0,+VLOOKUP($A607,'по изворима и контима'!$A$12:I$499,8,FALSE))</f>
        <v>0</v>
      </c>
      <c r="L607">
        <f>IF(B607=0,0,+VLOOKUP($A607,'по изворима и контима'!$A$12:J$499,9,FALSE))</f>
        <v>0</v>
      </c>
      <c r="M607">
        <f>IF($A607=0,0,+VLOOKUP($G607,spisak!$C$11:$F$30,3,FALSE))</f>
        <v>0</v>
      </c>
      <c r="N607">
        <f>IF($A607=0,0,+VLOOKUP($G607,spisak!$C$11:$F$30,4,FALSE))</f>
        <v>0</v>
      </c>
      <c r="O607" s="141">
        <f t="shared" ref="O607" si="673">+IF(A607=0,0,"2015-plan")</f>
        <v>0</v>
      </c>
      <c r="P607" s="123">
        <f>IF(A607=0,0,+VLOOKUP($A607,'по изворима и контима'!$A$12:R$499,COLUMN('по изворима и контима'!K:K),FALSE))</f>
        <v>0</v>
      </c>
    </row>
    <row r="608" spans="1:16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22">
        <f>IF(A608=0,0,+spisak!#REF!)</f>
        <v>0</v>
      </c>
      <c r="F608" s="122">
        <f>+IF(A608=0,0,VLOOKUP(prenos!G608,spisak!C$11:O$498,12,FALSE))</f>
        <v>0</v>
      </c>
      <c r="G608">
        <f>IF(A608=0,0,+VLOOKUP($A608,'по изворима и контима'!$A$12:D$499,4,FALSE))</f>
        <v>0</v>
      </c>
      <c r="H608">
        <f>IF(A608=0,0,+VLOOKUP($A608,'по изворима и контима'!$A$12:G$499,5,FALSE))</f>
        <v>0</v>
      </c>
      <c r="I608">
        <f>IF(A608=0,0,+VLOOKUP($A608,'по изворима и контима'!$A$12:H$499,6,FALSE))</f>
        <v>0</v>
      </c>
      <c r="J608">
        <f>IF(A608=0,0,+VLOOKUP($A608,'по изворима и контима'!$A$12:H$499,7,FALSE))</f>
        <v>0</v>
      </c>
      <c r="K608">
        <f>IF(A608=0,0,+VLOOKUP($A608,'по изворима и контима'!$A$12:I$499,8,FALSE))</f>
        <v>0</v>
      </c>
      <c r="L608">
        <f>IF(B608=0,0,+VLOOKUP($A608,'по изворима и контима'!$A$12:J$499,9,FALSE))</f>
        <v>0</v>
      </c>
      <c r="M608">
        <f>IF($A608=0,0,+VLOOKUP($G608,spisak!$C$11:$F$30,3,FALSE))</f>
        <v>0</v>
      </c>
      <c r="N608">
        <f>IF($A608=0,0,+VLOOKUP($G608,spisak!$C$11:$F$30,4,FALSE))</f>
        <v>0</v>
      </c>
      <c r="O608" s="141">
        <f t="shared" ref="O608" si="674">+IF(A608=0,0,"2015-procena")</f>
        <v>0</v>
      </c>
      <c r="P608" s="123">
        <f>IF(A608=0,0,+VLOOKUP($A608,'по изворима и контима'!$A$12:R$499,COLUMN('по изворима и контима'!L:L),FALSE))</f>
        <v>0</v>
      </c>
    </row>
    <row r="609" spans="1:16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22">
        <f>IF(A609=0,0,+spisak!#REF!)</f>
        <v>0</v>
      </c>
      <c r="F609" s="122">
        <f>+IF(A609=0,0,VLOOKUP(prenos!G609,spisak!C$11:O$498,12,FALSE))</f>
        <v>0</v>
      </c>
      <c r="G609">
        <f>IF(A609=0,0,+VLOOKUP($A609,'по изворима и контима'!$A$12:D$499,4,FALSE))</f>
        <v>0</v>
      </c>
      <c r="H609">
        <f>IF(A609=0,0,+VLOOKUP($A609,'по изворима и контима'!$A$12:G$499,5,FALSE))</f>
        <v>0</v>
      </c>
      <c r="I609">
        <f>IF(A609=0,0,+VLOOKUP($A609,'по изворима и контима'!$A$12:H$499,6,FALSE))</f>
        <v>0</v>
      </c>
      <c r="J609">
        <f>IF(A609=0,0,+VLOOKUP($A609,'по изворима и контима'!$A$12:H$499,7,FALSE))</f>
        <v>0</v>
      </c>
      <c r="K609">
        <f>IF(A609=0,0,+VLOOKUP($A609,'по изворима и контима'!$A$12:I$499,8,FALSE))</f>
        <v>0</v>
      </c>
      <c r="L609">
        <f>IF(B609=0,0,+VLOOKUP($A609,'по изворима и контима'!$A$12:J$499,9,FALSE))</f>
        <v>0</v>
      </c>
      <c r="M609">
        <f>IF($A609=0,0,+VLOOKUP($G609,spisak!$C$11:$F$30,3,FALSE))</f>
        <v>0</v>
      </c>
      <c r="N609">
        <f>IF($A609=0,0,+VLOOKUP($G609,spisak!$C$11:$F$30,4,FALSE))</f>
        <v>0</v>
      </c>
      <c r="O609" s="141">
        <f t="shared" ref="O609" si="675">+IF(A609=0,0,"2016")</f>
        <v>0</v>
      </c>
      <c r="P609" s="123">
        <f>IF(A609=0,0,+VLOOKUP($A609,'по изворима и контима'!$A$12:R$499,COLUMN('по изворима и контима'!M:M),FALSE))</f>
        <v>0</v>
      </c>
    </row>
    <row r="610" spans="1:16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22">
        <f>IF(A610=0,0,+spisak!#REF!)</f>
        <v>0</v>
      </c>
      <c r="F610" s="122">
        <f>+IF(A610=0,0,VLOOKUP(prenos!G610,spisak!C$11:O$498,12,FALSE))</f>
        <v>0</v>
      </c>
      <c r="G610">
        <f>IF(A610=0,0,+VLOOKUP($A610,'по изворима и контима'!$A$12:D$499,4,FALSE))</f>
        <v>0</v>
      </c>
      <c r="H610">
        <f>IF(A610=0,0,+VLOOKUP($A610,'по изворима и контима'!$A$12:G$499,5,FALSE))</f>
        <v>0</v>
      </c>
      <c r="I610">
        <f>IF(A610=0,0,+VLOOKUP($A610,'по изворима и контима'!$A$12:H$499,6,FALSE))</f>
        <v>0</v>
      </c>
      <c r="J610">
        <f>IF(A610=0,0,+VLOOKUP($A610,'по изворима и контима'!$A$12:H$499,7,FALSE))</f>
        <v>0</v>
      </c>
      <c r="K610">
        <f>IF(A610=0,0,+VLOOKUP($A610,'по изворима и контима'!$A$12:I$499,8,FALSE))</f>
        <v>0</v>
      </c>
      <c r="L610">
        <f>IF(B610=0,0,+VLOOKUP($A610,'по изворима и контима'!$A$12:J$499,9,FALSE))</f>
        <v>0</v>
      </c>
      <c r="M610">
        <f>IF($A610=0,0,+VLOOKUP($G610,spisak!$C$11:$F$30,3,FALSE))</f>
        <v>0</v>
      </c>
      <c r="N610">
        <f>IF($A610=0,0,+VLOOKUP($G610,spisak!$C$11:$F$30,4,FALSE))</f>
        <v>0</v>
      </c>
      <c r="O610" s="141">
        <f t="shared" ref="O610" si="676">+IF(A610=0,0,"2017")</f>
        <v>0</v>
      </c>
      <c r="P610" s="123">
        <f>IF(C610=0,0,+VLOOKUP($A610,'по изворима и контима'!$A$12:R$499,COLUMN('по изворима и контима'!N:N),FALSE))</f>
        <v>0</v>
      </c>
    </row>
    <row r="611" spans="1:16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22">
        <f>IF(A611=0,0,+spisak!#REF!)</f>
        <v>0</v>
      </c>
      <c r="F611" s="122">
        <f>+IF(A611=0,0,VLOOKUP(prenos!G611,spisak!C$11:O$498,12,FALSE))</f>
        <v>0</v>
      </c>
      <c r="G611">
        <f>IF(A611=0,0,+VLOOKUP($A611,'по изворима и контима'!$A$12:D$499,4,FALSE))</f>
        <v>0</v>
      </c>
      <c r="H611">
        <f>IF(A611=0,0,+VLOOKUP($A611,'по изворима и контима'!$A$12:G$499,5,FALSE))</f>
        <v>0</v>
      </c>
      <c r="I611">
        <f>IF(A611=0,0,+VLOOKUP($A611,'по изворима и контима'!$A$12:H$499,6,FALSE))</f>
        <v>0</v>
      </c>
      <c r="J611">
        <f>IF(A611=0,0,+VLOOKUP($A611,'по изворима и контима'!$A$12:H$499,7,FALSE))</f>
        <v>0</v>
      </c>
      <c r="K611">
        <f>IF(A611=0,0,+VLOOKUP($A611,'по изворима и контима'!$A$12:I$499,8,FALSE))</f>
        <v>0</v>
      </c>
      <c r="L611">
        <f>IF(B611=0,0,+VLOOKUP($A611,'по изворима и контима'!$A$12:J$499,9,FALSE))</f>
        <v>0</v>
      </c>
      <c r="M611">
        <f>IF($A611=0,0,+VLOOKUP($G611,spisak!$C$11:$F$30,3,FALSE))</f>
        <v>0</v>
      </c>
      <c r="N611">
        <f>IF($A611=0,0,+VLOOKUP($G611,spisak!$C$11:$F$30,4,FALSE))</f>
        <v>0</v>
      </c>
      <c r="O611" s="141">
        <f t="shared" ref="O611" si="677">+IF(A611=0,0,"2018")</f>
        <v>0</v>
      </c>
      <c r="P611" s="123">
        <f>IF(C611=0,0,+VLOOKUP($A611,'по изворима и контима'!$A$12:R$499,COLUMN('по изворима и контима'!O:O),FALSE))</f>
        <v>0</v>
      </c>
    </row>
    <row r="612" spans="1:16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22">
        <f>IF(A612=0,0,+spisak!#REF!)</f>
        <v>0</v>
      </c>
      <c r="F612" s="122">
        <f>+IF(A612=0,0,VLOOKUP(prenos!G612,spisak!C$11:O$498,12,FALSE))</f>
        <v>0</v>
      </c>
      <c r="G612">
        <f>IF(A612=0,0,+VLOOKUP($A612,'по изворима и контима'!$A$12:D$499,4,FALSE))</f>
        <v>0</v>
      </c>
      <c r="H612">
        <f>IF(A612=0,0,+VLOOKUP($A612,'по изворима и контима'!$A$12:G$499,5,FALSE))</f>
        <v>0</v>
      </c>
      <c r="I612">
        <f>IF(A612=0,0,+VLOOKUP($A612,'по изворима и контима'!$A$12:H$499,6,FALSE))</f>
        <v>0</v>
      </c>
      <c r="J612">
        <f>IF(A612=0,0,+VLOOKUP($A612,'по изворима и контима'!$A$12:H$499,7,FALSE))</f>
        <v>0</v>
      </c>
      <c r="K612">
        <f>IF(A612=0,0,+VLOOKUP($A612,'по изворима и контима'!$A$12:I$499,8,FALSE))</f>
        <v>0</v>
      </c>
      <c r="L612">
        <f>IF(B612=0,0,+VLOOKUP($A612,'по изворима и контима'!$A$12:J$499,9,FALSE))</f>
        <v>0</v>
      </c>
      <c r="M612">
        <f>IF($A612=0,0,+VLOOKUP($G612,spisak!$C$11:$F$30,3,FALSE))</f>
        <v>0</v>
      </c>
      <c r="N612">
        <f>IF($A612=0,0,+VLOOKUP($G612,spisak!$C$11:$F$30,4,FALSE))</f>
        <v>0</v>
      </c>
      <c r="O612" s="141">
        <f t="shared" ref="O612" si="678">+IF(A612=0,0,"nakon 2018")</f>
        <v>0</v>
      </c>
      <c r="P612" s="123">
        <f>IF(C612=0,0,+VLOOKUP($A612,'по изворима и контима'!$A$12:R$499,COLUMN('по изворима и контима'!P:P),FALSE))</f>
        <v>0</v>
      </c>
    </row>
    <row r="613" spans="1:16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22">
        <f>IF(A613=0,0,+spisak!#REF!)</f>
        <v>0</v>
      </c>
      <c r="F613" s="122">
        <f>+IF(A613=0,0,VLOOKUP(prenos!G613,spisak!C$11:O$498,12,FALSE))</f>
        <v>0</v>
      </c>
      <c r="G613">
        <f>IF(A613=0,0,+VLOOKUP($A613,'по изворима и контима'!$A$12:D$499,4,FALSE))</f>
        <v>0</v>
      </c>
      <c r="H613">
        <f>IF(A613=0,0,+VLOOKUP($A613,'по изворима и контима'!$A$12:G$499,5,FALSE))</f>
        <v>0</v>
      </c>
      <c r="I613">
        <f>IF(A613=0,0,+VLOOKUP($A613,'по изворима и контима'!$A$12:H$499,6,FALSE))</f>
        <v>0</v>
      </c>
      <c r="J613">
        <f>IF(A613=0,0,+VLOOKUP($A613,'по изворима и контима'!$A$12:H$499,7,FALSE))</f>
        <v>0</v>
      </c>
      <c r="K613">
        <f>IF(A613=0,0,+VLOOKUP($A613,'по изворима и контима'!$A$12:I$499,8,FALSE))</f>
        <v>0</v>
      </c>
      <c r="L613">
        <f>IF(B613=0,0,+VLOOKUP($A613,'по изворима и контима'!$A$12:J$499,9,FALSE))</f>
        <v>0</v>
      </c>
      <c r="M613">
        <f>IF($A613=0,0,+VLOOKUP($G613,spisak!$C$11:$F$30,3,FALSE))</f>
        <v>0</v>
      </c>
      <c r="N613">
        <f>IF($A613=0,0,+VLOOKUP($G613,spisak!$C$11:$F$30,4,FALSE))</f>
        <v>0</v>
      </c>
      <c r="O613" s="141">
        <f t="shared" ref="O613" si="679">+IF(A613=0,0,"do 2014")</f>
        <v>0</v>
      </c>
      <c r="P613" s="123">
        <f>IF(A613=0,0,+VLOOKUP($A613,'по изворима и контима'!$A$12:L$499,COLUMN('по изворима и контима'!J:J),FALSE))</f>
        <v>0</v>
      </c>
    </row>
    <row r="614" spans="1:16">
      <c r="A614">
        <f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22">
        <f>IF(A614=0,0,+spisak!#REF!)</f>
        <v>0</v>
      </c>
      <c r="F614" s="122">
        <f>+IF(A614=0,0,VLOOKUP(prenos!G614,spisak!C$11:O$498,12,FALSE))</f>
        <v>0</v>
      </c>
      <c r="G614">
        <f>IF(A614=0,0,+VLOOKUP($A614,'по изворима и контима'!$A$12:D$499,4,FALSE))</f>
        <v>0</v>
      </c>
      <c r="H614">
        <f>IF(A614=0,0,+VLOOKUP($A614,'по изворима и контима'!$A$12:G$499,5,FALSE))</f>
        <v>0</v>
      </c>
      <c r="I614">
        <f>IF(A614=0,0,+VLOOKUP($A614,'по изворима и контима'!$A$12:H$499,6,FALSE))</f>
        <v>0</v>
      </c>
      <c r="J614">
        <f>IF(A614=0,0,+VLOOKUP($A614,'по изворима и контима'!$A$12:H$499,7,FALSE))</f>
        <v>0</v>
      </c>
      <c r="K614">
        <f>IF(A614=0,0,+VLOOKUP($A614,'по изворима и контима'!$A$12:I$499,8,FALSE))</f>
        <v>0</v>
      </c>
      <c r="L614">
        <f>IF(B614=0,0,+VLOOKUP($A614,'по изворима и контима'!$A$12:J$499,9,FALSE))</f>
        <v>0</v>
      </c>
      <c r="M614">
        <f>IF($A614=0,0,+VLOOKUP($G614,spisak!$C$11:$F$30,3,FALSE))</f>
        <v>0</v>
      </c>
      <c r="N614">
        <f>IF($A614=0,0,+VLOOKUP($G614,spisak!$C$11:$F$30,4,FALSE))</f>
        <v>0</v>
      </c>
      <c r="O614" s="141">
        <f t="shared" ref="O614" si="680">+IF(A614=0,0,"2015-plan")</f>
        <v>0</v>
      </c>
      <c r="P614" s="123">
        <f>IF(A614=0,0,+VLOOKUP($A614,'по изворима и контима'!$A$12:R$499,COLUMN('по изворима и контима'!K:K),FALSE))</f>
        <v>0</v>
      </c>
    </row>
    <row r="615" spans="1:16">
      <c r="A615">
        <f t="shared" ref="A615:A619" si="681">+A614</f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22">
        <f>IF(A615=0,0,+spisak!#REF!)</f>
        <v>0</v>
      </c>
      <c r="F615" s="122">
        <f>+IF(A615=0,0,VLOOKUP(prenos!G615,spisak!C$11:O$498,12,FALSE))</f>
        <v>0</v>
      </c>
      <c r="G615">
        <f>IF(A615=0,0,+VLOOKUP($A615,'по изворима и контима'!$A$12:D$499,4,FALSE))</f>
        <v>0</v>
      </c>
      <c r="H615">
        <f>IF(A615=0,0,+VLOOKUP($A615,'по изворима и контима'!$A$12:G$499,5,FALSE))</f>
        <v>0</v>
      </c>
      <c r="I615">
        <f>IF(A615=0,0,+VLOOKUP($A615,'по изворима и контима'!$A$12:H$499,6,FALSE))</f>
        <v>0</v>
      </c>
      <c r="J615">
        <f>IF(A615=0,0,+VLOOKUP($A615,'по изворима и контима'!$A$12:H$499,7,FALSE))</f>
        <v>0</v>
      </c>
      <c r="K615">
        <f>IF(A615=0,0,+VLOOKUP($A615,'по изворима и контима'!$A$12:I$499,8,FALSE))</f>
        <v>0</v>
      </c>
      <c r="L615">
        <f>IF(B615=0,0,+VLOOKUP($A615,'по изворима и контима'!$A$12:J$499,9,FALSE))</f>
        <v>0</v>
      </c>
      <c r="M615">
        <f>IF($A615=0,0,+VLOOKUP($G615,spisak!$C$11:$F$30,3,FALSE))</f>
        <v>0</v>
      </c>
      <c r="N615">
        <f>IF($A615=0,0,+VLOOKUP($G615,spisak!$C$11:$F$30,4,FALSE))</f>
        <v>0</v>
      </c>
      <c r="O615" s="141">
        <f t="shared" ref="O615" si="682">+IF(A615=0,0,"2015-procena")</f>
        <v>0</v>
      </c>
      <c r="P615" s="123">
        <f>IF(A615=0,0,+VLOOKUP($A615,'по изворима и контима'!$A$12:R$499,COLUMN('по изворима и контима'!L:L),FALSE))</f>
        <v>0</v>
      </c>
    </row>
    <row r="616" spans="1:16">
      <c r="A616">
        <f t="shared" si="681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22">
        <f>IF(A616=0,0,+spisak!#REF!)</f>
        <v>0</v>
      </c>
      <c r="F616" s="122">
        <f>+IF(A616=0,0,VLOOKUP(prenos!G616,spisak!C$11:O$498,12,FALSE))</f>
        <v>0</v>
      </c>
      <c r="G616">
        <f>IF(A616=0,0,+VLOOKUP($A616,'по изворима и контима'!$A$12:D$499,4,FALSE))</f>
        <v>0</v>
      </c>
      <c r="H616">
        <f>IF(A616=0,0,+VLOOKUP($A616,'по изворима и контима'!$A$12:G$499,5,FALSE))</f>
        <v>0</v>
      </c>
      <c r="I616">
        <f>IF(A616=0,0,+VLOOKUP($A616,'по изворима и контима'!$A$12:H$499,6,FALSE))</f>
        <v>0</v>
      </c>
      <c r="J616">
        <f>IF(A616=0,0,+VLOOKUP($A616,'по изворима и контима'!$A$12:H$499,7,FALSE))</f>
        <v>0</v>
      </c>
      <c r="K616">
        <f>IF(A616=0,0,+VLOOKUP($A616,'по изворима и контима'!$A$12:I$499,8,FALSE))</f>
        <v>0</v>
      </c>
      <c r="L616">
        <f>IF(B616=0,0,+VLOOKUP($A616,'по изворима и контима'!$A$12:J$499,9,FALSE))</f>
        <v>0</v>
      </c>
      <c r="M616">
        <f>IF($A616=0,0,+VLOOKUP($G616,spisak!$C$11:$F$30,3,FALSE))</f>
        <v>0</v>
      </c>
      <c r="N616">
        <f>IF($A616=0,0,+VLOOKUP($G616,spisak!$C$11:$F$30,4,FALSE))</f>
        <v>0</v>
      </c>
      <c r="O616" s="141">
        <f t="shared" ref="O616" si="683">+IF(A616=0,0,"2016")</f>
        <v>0</v>
      </c>
      <c r="P616" s="123">
        <f>IF(A616=0,0,+VLOOKUP($A616,'по изворима и контима'!$A$12:R$499,COLUMN('по изворима и контима'!M:M),FALSE))</f>
        <v>0</v>
      </c>
    </row>
    <row r="617" spans="1:16">
      <c r="A617">
        <f t="shared" si="681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22">
        <f>IF(A617=0,0,+spisak!#REF!)</f>
        <v>0</v>
      </c>
      <c r="F617" s="122">
        <f>+IF(A617=0,0,VLOOKUP(prenos!G617,spisak!C$11:O$498,12,FALSE))</f>
        <v>0</v>
      </c>
      <c r="G617">
        <f>IF(A617=0,0,+VLOOKUP($A617,'по изворима и контима'!$A$12:D$499,4,FALSE))</f>
        <v>0</v>
      </c>
      <c r="H617">
        <f>IF(A617=0,0,+VLOOKUP($A617,'по изворима и контима'!$A$12:G$499,5,FALSE))</f>
        <v>0</v>
      </c>
      <c r="I617">
        <f>IF(A617=0,0,+VLOOKUP($A617,'по изворима и контима'!$A$12:H$499,6,FALSE))</f>
        <v>0</v>
      </c>
      <c r="J617">
        <f>IF(A617=0,0,+VLOOKUP($A617,'по изворима и контима'!$A$12:H$499,7,FALSE))</f>
        <v>0</v>
      </c>
      <c r="K617">
        <f>IF(A617=0,0,+VLOOKUP($A617,'по изворима и контима'!$A$12:I$499,8,FALSE))</f>
        <v>0</v>
      </c>
      <c r="L617">
        <f>IF(B617=0,0,+VLOOKUP($A617,'по изворима и контима'!$A$12:J$499,9,FALSE))</f>
        <v>0</v>
      </c>
      <c r="M617">
        <f>IF($A617=0,0,+VLOOKUP($G617,spisak!$C$11:$F$30,3,FALSE))</f>
        <v>0</v>
      </c>
      <c r="N617">
        <f>IF($A617=0,0,+VLOOKUP($G617,spisak!$C$11:$F$30,4,FALSE))</f>
        <v>0</v>
      </c>
      <c r="O617" s="141">
        <f t="shared" ref="O617" si="684">+IF(A617=0,0,"2017")</f>
        <v>0</v>
      </c>
      <c r="P617" s="123">
        <f>IF(C617=0,0,+VLOOKUP($A617,'по изворима и контима'!$A$12:R$499,COLUMN('по изворима и контима'!N:N),FALSE))</f>
        <v>0</v>
      </c>
    </row>
    <row r="618" spans="1:16">
      <c r="A618">
        <f t="shared" si="681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22">
        <f>IF(A618=0,0,+spisak!#REF!)</f>
        <v>0</v>
      </c>
      <c r="F618" s="122">
        <f>+IF(A618=0,0,VLOOKUP(prenos!G618,spisak!C$11:O$498,12,FALSE))</f>
        <v>0</v>
      </c>
      <c r="G618">
        <f>IF(A618=0,0,+VLOOKUP($A618,'по изворима и контима'!$A$12:D$499,4,FALSE))</f>
        <v>0</v>
      </c>
      <c r="H618">
        <f>IF(A618=0,0,+VLOOKUP($A618,'по изворима и контима'!$A$12:G$499,5,FALSE))</f>
        <v>0</v>
      </c>
      <c r="I618">
        <f>IF(A618=0,0,+VLOOKUP($A618,'по изворима и контима'!$A$12:H$499,6,FALSE))</f>
        <v>0</v>
      </c>
      <c r="J618">
        <f>IF(A618=0,0,+VLOOKUP($A618,'по изворима и контима'!$A$12:H$499,7,FALSE))</f>
        <v>0</v>
      </c>
      <c r="K618">
        <f>IF(A618=0,0,+VLOOKUP($A618,'по изворима и контима'!$A$12:I$499,8,FALSE))</f>
        <v>0</v>
      </c>
      <c r="L618">
        <f>IF(B618=0,0,+VLOOKUP($A618,'по изворима и контима'!$A$12:J$499,9,FALSE))</f>
        <v>0</v>
      </c>
      <c r="M618">
        <f>IF($A618=0,0,+VLOOKUP($G618,spisak!$C$11:$F$30,3,FALSE))</f>
        <v>0</v>
      </c>
      <c r="N618">
        <f>IF($A618=0,0,+VLOOKUP($G618,spisak!$C$11:$F$30,4,FALSE))</f>
        <v>0</v>
      </c>
      <c r="O618" s="141">
        <f t="shared" ref="O618" si="685">+IF(A618=0,0,"2018")</f>
        <v>0</v>
      </c>
      <c r="P618" s="123">
        <f>IF(C618=0,0,+VLOOKUP($A618,'по изворима и контима'!$A$12:R$499,COLUMN('по изворима и контима'!O:O),FALSE))</f>
        <v>0</v>
      </c>
    </row>
    <row r="619" spans="1:16">
      <c r="A619">
        <f t="shared" si="681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22">
        <f>IF(A619=0,0,+spisak!#REF!)</f>
        <v>0</v>
      </c>
      <c r="F619" s="122">
        <f>+IF(A619=0,0,VLOOKUP(prenos!G619,spisak!C$11:O$498,12,FALSE))</f>
        <v>0</v>
      </c>
      <c r="G619">
        <f>IF(A619=0,0,+VLOOKUP($A619,'по изворима и контима'!$A$12:D$499,4,FALSE))</f>
        <v>0</v>
      </c>
      <c r="H619">
        <f>IF(A619=0,0,+VLOOKUP($A619,'по изворима и контима'!$A$12:G$499,5,FALSE))</f>
        <v>0</v>
      </c>
      <c r="I619">
        <f>IF(A619=0,0,+VLOOKUP($A619,'по изворима и контима'!$A$12:H$499,6,FALSE))</f>
        <v>0</v>
      </c>
      <c r="J619">
        <f>IF(A619=0,0,+VLOOKUP($A619,'по изворима и контима'!$A$12:H$499,7,FALSE))</f>
        <v>0</v>
      </c>
      <c r="K619">
        <f>IF(A619=0,0,+VLOOKUP($A619,'по изворима и контима'!$A$12:I$499,8,FALSE))</f>
        <v>0</v>
      </c>
      <c r="L619">
        <f>IF(B619=0,0,+VLOOKUP($A619,'по изворима и контима'!$A$12:J$499,9,FALSE))</f>
        <v>0</v>
      </c>
      <c r="M619">
        <f>IF($A619=0,0,+VLOOKUP($G619,spisak!$C$11:$F$30,3,FALSE))</f>
        <v>0</v>
      </c>
      <c r="N619">
        <f>IF($A619=0,0,+VLOOKUP($G619,spisak!$C$11:$F$30,4,FALSE))</f>
        <v>0</v>
      </c>
      <c r="O619" s="141">
        <f t="shared" ref="O619" si="686">+IF(A619=0,0,"nakon 2018")</f>
        <v>0</v>
      </c>
      <c r="P619" s="123">
        <f>IF(C619=0,0,+VLOOKUP($A619,'по изворима и контима'!$A$12:R$499,COLUMN('по изворима и контима'!P:P),FALSE))</f>
        <v>0</v>
      </c>
    </row>
    <row r="620" spans="1:16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22">
        <f>IF(A620=0,0,+spisak!#REF!)</f>
        <v>0</v>
      </c>
      <c r="F620" s="122">
        <f>+IF(A620=0,0,VLOOKUP(prenos!G620,spisak!C$11:O$498,12,FALSE))</f>
        <v>0</v>
      </c>
      <c r="G620">
        <f>IF(A620=0,0,+VLOOKUP($A620,'по изворима и контима'!$A$12:D$499,4,FALSE))</f>
        <v>0</v>
      </c>
      <c r="H620">
        <f>IF(A620=0,0,+VLOOKUP($A620,'по изворима и контима'!$A$12:G$499,5,FALSE))</f>
        <v>0</v>
      </c>
      <c r="I620">
        <f>IF(A620=0,0,+VLOOKUP($A620,'по изворима и контима'!$A$12:H$499,6,FALSE))</f>
        <v>0</v>
      </c>
      <c r="J620">
        <f>IF(A620=0,0,+VLOOKUP($A620,'по изворима и контима'!$A$12:H$499,7,FALSE))</f>
        <v>0</v>
      </c>
      <c r="K620">
        <f>IF(A620=0,0,+VLOOKUP($A620,'по изворима и контима'!$A$12:I$499,8,FALSE))</f>
        <v>0</v>
      </c>
      <c r="L620">
        <f>IF(B620=0,0,+VLOOKUP($A620,'по изворима и контима'!$A$12:J$499,9,FALSE))</f>
        <v>0</v>
      </c>
      <c r="M620">
        <f>IF($A620=0,0,+VLOOKUP($G620,spisak!$C$11:$F$30,3,FALSE))</f>
        <v>0</v>
      </c>
      <c r="N620">
        <f>IF($A620=0,0,+VLOOKUP($G620,spisak!$C$11:$F$30,4,FALSE))</f>
        <v>0</v>
      </c>
      <c r="O620" s="141">
        <f t="shared" ref="O620" si="687">+IF(A620=0,0,"do 2014")</f>
        <v>0</v>
      </c>
      <c r="P620" s="123">
        <f>IF(A620=0,0,+VLOOKUP($A620,'по изворима и контима'!$A$12:L$499,COLUMN('по изворима и контима'!J:J),FALSE))</f>
        <v>0</v>
      </c>
    </row>
    <row r="621" spans="1:16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22">
        <f>IF(A621=0,0,+spisak!#REF!)</f>
        <v>0</v>
      </c>
      <c r="F621" s="122">
        <f>+IF(A621=0,0,VLOOKUP(prenos!G621,spisak!C$11:O$498,12,FALSE))</f>
        <v>0</v>
      </c>
      <c r="G621">
        <f>IF(A621=0,0,+VLOOKUP($A621,'по изворима и контима'!$A$12:D$499,4,FALSE))</f>
        <v>0</v>
      </c>
      <c r="H621">
        <f>IF(A621=0,0,+VLOOKUP($A621,'по изворима и контима'!$A$12:G$499,5,FALSE))</f>
        <v>0</v>
      </c>
      <c r="I621">
        <f>IF(A621=0,0,+VLOOKUP($A621,'по изворима и контима'!$A$12:H$499,6,FALSE))</f>
        <v>0</v>
      </c>
      <c r="J621">
        <f>IF(A621=0,0,+VLOOKUP($A621,'по изворима и контима'!$A$12:H$499,7,FALSE))</f>
        <v>0</v>
      </c>
      <c r="K621">
        <f>IF(A621=0,0,+VLOOKUP($A621,'по изворима и контима'!$A$12:I$499,8,FALSE))</f>
        <v>0</v>
      </c>
      <c r="L621">
        <f>IF(B621=0,0,+VLOOKUP($A621,'по изворима и контима'!$A$12:J$499,9,FALSE))</f>
        <v>0</v>
      </c>
      <c r="M621">
        <f>IF($A621=0,0,+VLOOKUP($G621,spisak!$C$11:$F$30,3,FALSE))</f>
        <v>0</v>
      </c>
      <c r="N621">
        <f>IF($A621=0,0,+VLOOKUP($G621,spisak!$C$11:$F$30,4,FALSE))</f>
        <v>0</v>
      </c>
      <c r="O621" s="141">
        <f t="shared" ref="O621" si="689">+IF(A621=0,0,"2015-plan")</f>
        <v>0</v>
      </c>
      <c r="P621" s="123">
        <f>IF(A621=0,0,+VLOOKUP($A621,'по изворима и контима'!$A$12:R$499,COLUMN('по изворима и контима'!K:K),FALSE))</f>
        <v>0</v>
      </c>
    </row>
    <row r="622" spans="1:16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22">
        <f>IF(A622=0,0,+spisak!#REF!)</f>
        <v>0</v>
      </c>
      <c r="F622" s="122">
        <f>+IF(A622=0,0,VLOOKUP(prenos!G622,spisak!C$11:O$498,12,FALSE))</f>
        <v>0</v>
      </c>
      <c r="G622">
        <f>IF(A622=0,0,+VLOOKUP($A622,'по изворима и контима'!$A$12:D$499,4,FALSE))</f>
        <v>0</v>
      </c>
      <c r="H622">
        <f>IF(A622=0,0,+VLOOKUP($A622,'по изворима и контима'!$A$12:G$499,5,FALSE))</f>
        <v>0</v>
      </c>
      <c r="I622">
        <f>IF(A622=0,0,+VLOOKUP($A622,'по изворима и контима'!$A$12:H$499,6,FALSE))</f>
        <v>0</v>
      </c>
      <c r="J622">
        <f>IF(A622=0,0,+VLOOKUP($A622,'по изворима и контима'!$A$12:H$499,7,FALSE))</f>
        <v>0</v>
      </c>
      <c r="K622">
        <f>IF(A622=0,0,+VLOOKUP($A622,'по изворима и контима'!$A$12:I$499,8,FALSE))</f>
        <v>0</v>
      </c>
      <c r="L622">
        <f>IF(B622=0,0,+VLOOKUP($A622,'по изворима и контима'!$A$12:J$499,9,FALSE))</f>
        <v>0</v>
      </c>
      <c r="M622">
        <f>IF($A622=0,0,+VLOOKUP($G622,spisak!$C$11:$F$30,3,FALSE))</f>
        <v>0</v>
      </c>
      <c r="N622">
        <f>IF($A622=0,0,+VLOOKUP($G622,spisak!$C$11:$F$30,4,FALSE))</f>
        <v>0</v>
      </c>
      <c r="O622" s="141">
        <f t="shared" ref="O622" si="690">+IF(A622=0,0,"2015-procena")</f>
        <v>0</v>
      </c>
      <c r="P622" s="123">
        <f>IF(A622=0,0,+VLOOKUP($A622,'по изворима и контима'!$A$12:R$499,COLUMN('по изворима и контима'!L:L),FALSE))</f>
        <v>0</v>
      </c>
    </row>
    <row r="623" spans="1:16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22">
        <f>IF(A623=0,0,+spisak!#REF!)</f>
        <v>0</v>
      </c>
      <c r="F623" s="122">
        <f>+IF(A623=0,0,VLOOKUP(prenos!G623,spisak!C$11:O$498,12,FALSE))</f>
        <v>0</v>
      </c>
      <c r="G623">
        <f>IF(A623=0,0,+VLOOKUP($A623,'по изворима и контима'!$A$12:D$499,4,FALSE))</f>
        <v>0</v>
      </c>
      <c r="H623">
        <f>IF(A623=0,0,+VLOOKUP($A623,'по изворима и контима'!$A$12:G$499,5,FALSE))</f>
        <v>0</v>
      </c>
      <c r="I623">
        <f>IF(A623=0,0,+VLOOKUP($A623,'по изворима и контима'!$A$12:H$499,6,FALSE))</f>
        <v>0</v>
      </c>
      <c r="J623">
        <f>IF(A623=0,0,+VLOOKUP($A623,'по изворима и контима'!$A$12:H$499,7,FALSE))</f>
        <v>0</v>
      </c>
      <c r="K623">
        <f>IF(A623=0,0,+VLOOKUP($A623,'по изворима и контима'!$A$12:I$499,8,FALSE))</f>
        <v>0</v>
      </c>
      <c r="L623">
        <f>IF(B623=0,0,+VLOOKUP($A623,'по изворима и контима'!$A$12:J$499,9,FALSE))</f>
        <v>0</v>
      </c>
      <c r="M623">
        <f>IF($A623=0,0,+VLOOKUP($G623,spisak!$C$11:$F$30,3,FALSE))</f>
        <v>0</v>
      </c>
      <c r="N623">
        <f>IF($A623=0,0,+VLOOKUP($G623,spisak!$C$11:$F$30,4,FALSE))</f>
        <v>0</v>
      </c>
      <c r="O623" s="141">
        <f t="shared" ref="O623" si="691">+IF(A623=0,0,"2016")</f>
        <v>0</v>
      </c>
      <c r="P623" s="123">
        <f>IF(A623=0,0,+VLOOKUP($A623,'по изворима и контима'!$A$12:R$499,COLUMN('по изворима и контима'!M:M),FALSE))</f>
        <v>0</v>
      </c>
    </row>
    <row r="624" spans="1:16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22">
        <f>IF(A624=0,0,+spisak!#REF!)</f>
        <v>0</v>
      </c>
      <c r="F624" s="122">
        <f>+IF(A624=0,0,VLOOKUP(prenos!G624,spisak!C$11:O$498,12,FALSE))</f>
        <v>0</v>
      </c>
      <c r="G624">
        <f>IF(A624=0,0,+VLOOKUP($A624,'по изворима и контима'!$A$12:D$499,4,FALSE))</f>
        <v>0</v>
      </c>
      <c r="H624">
        <f>IF(A624=0,0,+VLOOKUP($A624,'по изворима и контима'!$A$12:G$499,5,FALSE))</f>
        <v>0</v>
      </c>
      <c r="I624">
        <f>IF(A624=0,0,+VLOOKUP($A624,'по изворима и контима'!$A$12:H$499,6,FALSE))</f>
        <v>0</v>
      </c>
      <c r="J624">
        <f>IF(A624=0,0,+VLOOKUP($A624,'по изворима и контима'!$A$12:H$499,7,FALSE))</f>
        <v>0</v>
      </c>
      <c r="K624">
        <f>IF(A624=0,0,+VLOOKUP($A624,'по изворима и контима'!$A$12:I$499,8,FALSE))</f>
        <v>0</v>
      </c>
      <c r="L624">
        <f>IF(B624=0,0,+VLOOKUP($A624,'по изворима и контима'!$A$12:J$499,9,FALSE))</f>
        <v>0</v>
      </c>
      <c r="M624">
        <f>IF($A624=0,0,+VLOOKUP($G624,spisak!$C$11:$F$30,3,FALSE))</f>
        <v>0</v>
      </c>
      <c r="N624">
        <f>IF($A624=0,0,+VLOOKUP($G624,spisak!$C$11:$F$30,4,FALSE))</f>
        <v>0</v>
      </c>
      <c r="O624" s="141">
        <f t="shared" ref="O624" si="692">+IF(A624=0,0,"2017")</f>
        <v>0</v>
      </c>
      <c r="P624" s="123">
        <f>IF(C624=0,0,+VLOOKUP($A624,'по изворима и контима'!$A$12:R$499,COLUMN('по изворима и контима'!N:N),FALSE))</f>
        <v>0</v>
      </c>
    </row>
    <row r="625" spans="1:16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22">
        <f>IF(A625=0,0,+spisak!#REF!)</f>
        <v>0</v>
      </c>
      <c r="F625" s="122">
        <f>+IF(A625=0,0,VLOOKUP(prenos!G625,spisak!C$11:O$498,12,FALSE))</f>
        <v>0</v>
      </c>
      <c r="G625">
        <f>IF(A625=0,0,+VLOOKUP($A625,'по изворима и контима'!$A$12:D$499,4,FALSE))</f>
        <v>0</v>
      </c>
      <c r="H625">
        <f>IF(A625=0,0,+VLOOKUP($A625,'по изворима и контима'!$A$12:G$499,5,FALSE))</f>
        <v>0</v>
      </c>
      <c r="I625">
        <f>IF(A625=0,0,+VLOOKUP($A625,'по изворима и контима'!$A$12:H$499,6,FALSE))</f>
        <v>0</v>
      </c>
      <c r="J625">
        <f>IF(A625=0,0,+VLOOKUP($A625,'по изворима и контима'!$A$12:H$499,7,FALSE))</f>
        <v>0</v>
      </c>
      <c r="K625">
        <f>IF(A625=0,0,+VLOOKUP($A625,'по изворима и контима'!$A$12:I$499,8,FALSE))</f>
        <v>0</v>
      </c>
      <c r="L625">
        <f>IF(B625=0,0,+VLOOKUP($A625,'по изворима и контима'!$A$12:J$499,9,FALSE))</f>
        <v>0</v>
      </c>
      <c r="M625">
        <f>IF($A625=0,0,+VLOOKUP($G625,spisak!$C$11:$F$30,3,FALSE))</f>
        <v>0</v>
      </c>
      <c r="N625">
        <f>IF($A625=0,0,+VLOOKUP($G625,spisak!$C$11:$F$30,4,FALSE))</f>
        <v>0</v>
      </c>
      <c r="O625" s="141">
        <f t="shared" ref="O625" si="693">+IF(A625=0,0,"2018")</f>
        <v>0</v>
      </c>
      <c r="P625" s="123">
        <f>IF(C625=0,0,+VLOOKUP($A625,'по изворима и контима'!$A$12:R$499,COLUMN('по изворима и контима'!O:O),FALSE))</f>
        <v>0</v>
      </c>
    </row>
    <row r="626" spans="1:16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22">
        <f>IF(A626=0,0,+spisak!#REF!)</f>
        <v>0</v>
      </c>
      <c r="F626" s="122">
        <f>+IF(A626=0,0,VLOOKUP(prenos!G626,spisak!C$11:O$498,12,FALSE))</f>
        <v>0</v>
      </c>
      <c r="G626">
        <f>IF(A626=0,0,+VLOOKUP($A626,'по изворима и контима'!$A$12:D$499,4,FALSE))</f>
        <v>0</v>
      </c>
      <c r="H626">
        <f>IF(A626=0,0,+VLOOKUP($A626,'по изворима и контима'!$A$12:G$499,5,FALSE))</f>
        <v>0</v>
      </c>
      <c r="I626">
        <f>IF(A626=0,0,+VLOOKUP($A626,'по изворима и контима'!$A$12:H$499,6,FALSE))</f>
        <v>0</v>
      </c>
      <c r="J626">
        <f>IF(A626=0,0,+VLOOKUP($A626,'по изворима и контима'!$A$12:H$499,7,FALSE))</f>
        <v>0</v>
      </c>
      <c r="K626">
        <f>IF(A626=0,0,+VLOOKUP($A626,'по изворима и контима'!$A$12:I$499,8,FALSE))</f>
        <v>0</v>
      </c>
      <c r="L626">
        <f>IF(B626=0,0,+VLOOKUP($A626,'по изворима и контима'!$A$12:J$499,9,FALSE))</f>
        <v>0</v>
      </c>
      <c r="M626">
        <f>IF($A626=0,0,+VLOOKUP($G626,spisak!$C$11:$F$30,3,FALSE))</f>
        <v>0</v>
      </c>
      <c r="N626">
        <f>IF($A626=0,0,+VLOOKUP($G626,spisak!$C$11:$F$30,4,FALSE))</f>
        <v>0</v>
      </c>
      <c r="O626" s="141">
        <f t="shared" ref="O626" si="694">+IF(A626=0,0,"nakon 2018")</f>
        <v>0</v>
      </c>
      <c r="P626" s="123">
        <f>IF(C626=0,0,+VLOOKUP($A626,'по изворима и контима'!$A$12:R$499,COLUMN('по изворима и контима'!P:P),FALSE))</f>
        <v>0</v>
      </c>
    </row>
    <row r="627" spans="1:16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22">
        <f>IF(A627=0,0,+spisak!#REF!)</f>
        <v>0</v>
      </c>
      <c r="F627" s="122">
        <f>+IF(A627=0,0,VLOOKUP(prenos!G627,spisak!C$11:O$498,12,FALSE))</f>
        <v>0</v>
      </c>
      <c r="G627">
        <f>IF(A627=0,0,+VLOOKUP($A627,'по изворима и контима'!$A$12:D$499,4,FALSE))</f>
        <v>0</v>
      </c>
      <c r="H627">
        <f>IF(A627=0,0,+VLOOKUP($A627,'по изворима и контима'!$A$12:G$499,5,FALSE))</f>
        <v>0</v>
      </c>
      <c r="I627">
        <f>IF(A627=0,0,+VLOOKUP($A627,'по изворима и контима'!$A$12:H$499,6,FALSE))</f>
        <v>0</v>
      </c>
      <c r="J627">
        <f>IF(A627=0,0,+VLOOKUP($A627,'по изворима и контима'!$A$12:H$499,7,FALSE))</f>
        <v>0</v>
      </c>
      <c r="K627">
        <f>IF(A627=0,0,+VLOOKUP($A627,'по изворима и контима'!$A$12:I$499,8,FALSE))</f>
        <v>0</v>
      </c>
      <c r="L627">
        <f>IF(B627=0,0,+VLOOKUP($A627,'по изворима и контима'!$A$12:J$499,9,FALSE))</f>
        <v>0</v>
      </c>
      <c r="M627">
        <f>IF($A627=0,0,+VLOOKUP($G627,spisak!$C$11:$F$30,3,FALSE))</f>
        <v>0</v>
      </c>
      <c r="N627">
        <f>IF($A627=0,0,+VLOOKUP($G627,spisak!$C$11:$F$30,4,FALSE))</f>
        <v>0</v>
      </c>
      <c r="O627" s="141">
        <f t="shared" ref="O627" si="695">+IF(A627=0,0,"do 2014")</f>
        <v>0</v>
      </c>
      <c r="P627" s="123">
        <f>IF(A627=0,0,+VLOOKUP($A627,'по изворима и контима'!$A$12:L$499,COLUMN('по изворима и контима'!J:J),FALSE))</f>
        <v>0</v>
      </c>
    </row>
    <row r="628" spans="1:16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22">
        <f>IF(A628=0,0,+spisak!#REF!)</f>
        <v>0</v>
      </c>
      <c r="F628" s="122">
        <f>+IF(A628=0,0,VLOOKUP(prenos!G628,spisak!C$11:O$498,12,FALSE))</f>
        <v>0</v>
      </c>
      <c r="G628">
        <f>IF(A628=0,0,+VLOOKUP($A628,'по изворима и контима'!$A$12:D$499,4,FALSE))</f>
        <v>0</v>
      </c>
      <c r="H628">
        <f>IF(A628=0,0,+VLOOKUP($A628,'по изворима и контима'!$A$12:G$499,5,FALSE))</f>
        <v>0</v>
      </c>
      <c r="I628">
        <f>IF(A628=0,0,+VLOOKUP($A628,'по изворима и контима'!$A$12:H$499,6,FALSE))</f>
        <v>0</v>
      </c>
      <c r="J628">
        <f>IF(A628=0,0,+VLOOKUP($A628,'по изворима и контима'!$A$12:H$499,7,FALSE))</f>
        <v>0</v>
      </c>
      <c r="K628">
        <f>IF(A628=0,0,+VLOOKUP($A628,'по изворима и контима'!$A$12:I$499,8,FALSE))</f>
        <v>0</v>
      </c>
      <c r="L628">
        <f>IF(B628=0,0,+VLOOKUP($A628,'по изворима и контима'!$A$12:J$499,9,FALSE))</f>
        <v>0</v>
      </c>
      <c r="M628">
        <f>IF($A628=0,0,+VLOOKUP($G628,spisak!$C$11:$F$30,3,FALSE))</f>
        <v>0</v>
      </c>
      <c r="N628">
        <f>IF($A628=0,0,+VLOOKUP($G628,spisak!$C$11:$F$30,4,FALSE))</f>
        <v>0</v>
      </c>
      <c r="O628" s="141">
        <f t="shared" ref="O628" si="696">+IF(A628=0,0,"2015-plan")</f>
        <v>0</v>
      </c>
      <c r="P628" s="123">
        <f>IF(A628=0,0,+VLOOKUP($A628,'по изворима и контима'!$A$12:R$499,COLUMN('по изворима и контима'!K:K),FALSE))</f>
        <v>0</v>
      </c>
    </row>
    <row r="629" spans="1:16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22">
        <f>IF(A629=0,0,+spisak!#REF!)</f>
        <v>0</v>
      </c>
      <c r="F629" s="122">
        <f>+IF(A629=0,0,VLOOKUP(prenos!G629,spisak!C$11:O$498,12,FALSE))</f>
        <v>0</v>
      </c>
      <c r="G629">
        <f>IF(A629=0,0,+VLOOKUP($A629,'по изворима и контима'!$A$12:D$499,4,FALSE))</f>
        <v>0</v>
      </c>
      <c r="H629">
        <f>IF(A629=0,0,+VLOOKUP($A629,'по изворима и контима'!$A$12:G$499,5,FALSE))</f>
        <v>0</v>
      </c>
      <c r="I629">
        <f>IF(A629=0,0,+VLOOKUP($A629,'по изворима и контима'!$A$12:H$499,6,FALSE))</f>
        <v>0</v>
      </c>
      <c r="J629">
        <f>IF(A629=0,0,+VLOOKUP($A629,'по изворима и контима'!$A$12:H$499,7,FALSE))</f>
        <v>0</v>
      </c>
      <c r="K629">
        <f>IF(A629=0,0,+VLOOKUP($A629,'по изворима и контима'!$A$12:I$499,8,FALSE))</f>
        <v>0</v>
      </c>
      <c r="L629">
        <f>IF(B629=0,0,+VLOOKUP($A629,'по изворима и контима'!$A$12:J$499,9,FALSE))</f>
        <v>0</v>
      </c>
      <c r="M629">
        <f>IF($A629=0,0,+VLOOKUP($G629,spisak!$C$11:$F$30,3,FALSE))</f>
        <v>0</v>
      </c>
      <c r="N629">
        <f>IF($A629=0,0,+VLOOKUP($G629,spisak!$C$11:$F$30,4,FALSE))</f>
        <v>0</v>
      </c>
      <c r="O629" s="141">
        <f t="shared" ref="O629" si="698">+IF(A629=0,0,"2015-procena")</f>
        <v>0</v>
      </c>
      <c r="P629" s="123">
        <f>IF(A629=0,0,+VLOOKUP($A629,'по изворима и контима'!$A$12:R$499,COLUMN('по изворима и контима'!L:L),FALSE))</f>
        <v>0</v>
      </c>
    </row>
    <row r="630" spans="1:16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22">
        <f>IF(A630=0,0,+spisak!#REF!)</f>
        <v>0</v>
      </c>
      <c r="F630" s="122">
        <f>+IF(A630=0,0,VLOOKUP(prenos!G630,spisak!C$11:O$498,12,FALSE))</f>
        <v>0</v>
      </c>
      <c r="G630">
        <f>IF(A630=0,0,+VLOOKUP($A630,'по изворима и контима'!$A$12:D$499,4,FALSE))</f>
        <v>0</v>
      </c>
      <c r="H630">
        <f>IF(A630=0,0,+VLOOKUP($A630,'по изворима и контима'!$A$12:G$499,5,FALSE))</f>
        <v>0</v>
      </c>
      <c r="I630">
        <f>IF(A630=0,0,+VLOOKUP($A630,'по изворима и контима'!$A$12:H$499,6,FALSE))</f>
        <v>0</v>
      </c>
      <c r="J630">
        <f>IF(A630=0,0,+VLOOKUP($A630,'по изворима и контима'!$A$12:H$499,7,FALSE))</f>
        <v>0</v>
      </c>
      <c r="K630">
        <f>IF(A630=0,0,+VLOOKUP($A630,'по изворима и контима'!$A$12:I$499,8,FALSE))</f>
        <v>0</v>
      </c>
      <c r="L630">
        <f>IF(B630=0,0,+VLOOKUP($A630,'по изворима и контима'!$A$12:J$499,9,FALSE))</f>
        <v>0</v>
      </c>
      <c r="M630">
        <f>IF($A630=0,0,+VLOOKUP($G630,spisak!$C$11:$F$30,3,FALSE))</f>
        <v>0</v>
      </c>
      <c r="N630">
        <f>IF($A630=0,0,+VLOOKUP($G630,spisak!$C$11:$F$30,4,FALSE))</f>
        <v>0</v>
      </c>
      <c r="O630" s="141">
        <f t="shared" ref="O630" si="699">+IF(A630=0,0,"2016")</f>
        <v>0</v>
      </c>
      <c r="P630" s="123">
        <f>IF(A630=0,0,+VLOOKUP($A630,'по изворима и контима'!$A$12:R$499,COLUMN('по изворима и контима'!M:M),FALSE))</f>
        <v>0</v>
      </c>
    </row>
    <row r="631" spans="1:16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22">
        <f>IF(A631=0,0,+spisak!#REF!)</f>
        <v>0</v>
      </c>
      <c r="F631" s="122">
        <f>+IF(A631=0,0,VLOOKUP(prenos!G631,spisak!C$11:O$498,12,FALSE))</f>
        <v>0</v>
      </c>
      <c r="G631">
        <f>IF(A631=0,0,+VLOOKUP($A631,'по изворима и контима'!$A$12:D$499,4,FALSE))</f>
        <v>0</v>
      </c>
      <c r="H631">
        <f>IF(A631=0,0,+VLOOKUP($A631,'по изворима и контима'!$A$12:G$499,5,FALSE))</f>
        <v>0</v>
      </c>
      <c r="I631">
        <f>IF(A631=0,0,+VLOOKUP($A631,'по изворима и контима'!$A$12:H$499,6,FALSE))</f>
        <v>0</v>
      </c>
      <c r="J631">
        <f>IF(A631=0,0,+VLOOKUP($A631,'по изворима и контима'!$A$12:H$499,7,FALSE))</f>
        <v>0</v>
      </c>
      <c r="K631">
        <f>IF(A631=0,0,+VLOOKUP($A631,'по изворима и контима'!$A$12:I$499,8,FALSE))</f>
        <v>0</v>
      </c>
      <c r="L631">
        <f>IF(B631=0,0,+VLOOKUP($A631,'по изворима и контима'!$A$12:J$499,9,FALSE))</f>
        <v>0</v>
      </c>
      <c r="M631">
        <f>IF($A631=0,0,+VLOOKUP($G631,spisak!$C$11:$F$30,3,FALSE))</f>
        <v>0</v>
      </c>
      <c r="N631">
        <f>IF($A631=0,0,+VLOOKUP($G631,spisak!$C$11:$F$30,4,FALSE))</f>
        <v>0</v>
      </c>
      <c r="O631" s="141">
        <f t="shared" ref="O631" si="700">+IF(A631=0,0,"2017")</f>
        <v>0</v>
      </c>
      <c r="P631" s="123">
        <f>IF(C631=0,0,+VLOOKUP($A631,'по изворима и контима'!$A$12:R$499,COLUMN('по изворима и контима'!N:N),FALSE))</f>
        <v>0</v>
      </c>
    </row>
    <row r="632" spans="1:16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22">
        <f>IF(A632=0,0,+spisak!#REF!)</f>
        <v>0</v>
      </c>
      <c r="F632" s="122">
        <f>+IF(A632=0,0,VLOOKUP(prenos!G632,spisak!C$11:O$498,12,FALSE))</f>
        <v>0</v>
      </c>
      <c r="G632">
        <f>IF(A632=0,0,+VLOOKUP($A632,'по изворима и контима'!$A$12:D$499,4,FALSE))</f>
        <v>0</v>
      </c>
      <c r="H632">
        <f>IF(A632=0,0,+VLOOKUP($A632,'по изворима и контима'!$A$12:G$499,5,FALSE))</f>
        <v>0</v>
      </c>
      <c r="I632">
        <f>IF(A632=0,0,+VLOOKUP($A632,'по изворима и контима'!$A$12:H$499,6,FALSE))</f>
        <v>0</v>
      </c>
      <c r="J632">
        <f>IF(A632=0,0,+VLOOKUP($A632,'по изворима и контима'!$A$12:H$499,7,FALSE))</f>
        <v>0</v>
      </c>
      <c r="K632">
        <f>IF(A632=0,0,+VLOOKUP($A632,'по изворима и контима'!$A$12:I$499,8,FALSE))</f>
        <v>0</v>
      </c>
      <c r="L632">
        <f>IF(B632=0,0,+VLOOKUP($A632,'по изворима и контима'!$A$12:J$499,9,FALSE))</f>
        <v>0</v>
      </c>
      <c r="M632">
        <f>IF($A632=0,0,+VLOOKUP($G632,spisak!$C$11:$F$30,3,FALSE))</f>
        <v>0</v>
      </c>
      <c r="N632">
        <f>IF($A632=0,0,+VLOOKUP($G632,spisak!$C$11:$F$30,4,FALSE))</f>
        <v>0</v>
      </c>
      <c r="O632" s="141">
        <f t="shared" ref="O632" si="701">+IF(A632=0,0,"2018")</f>
        <v>0</v>
      </c>
      <c r="P632" s="123">
        <f>IF(C632=0,0,+VLOOKUP($A632,'по изворима и контима'!$A$12:R$499,COLUMN('по изворима и контима'!O:O),FALSE))</f>
        <v>0</v>
      </c>
    </row>
    <row r="633" spans="1:16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22">
        <f>IF(A633=0,0,+spisak!#REF!)</f>
        <v>0</v>
      </c>
      <c r="F633" s="122">
        <f>+IF(A633=0,0,VLOOKUP(prenos!G633,spisak!C$11:O$498,12,FALSE))</f>
        <v>0</v>
      </c>
      <c r="G633">
        <f>IF(A633=0,0,+VLOOKUP($A633,'по изворима и контима'!$A$12:D$499,4,FALSE))</f>
        <v>0</v>
      </c>
      <c r="H633">
        <f>IF(A633=0,0,+VLOOKUP($A633,'по изворима и контима'!$A$12:G$499,5,FALSE))</f>
        <v>0</v>
      </c>
      <c r="I633">
        <f>IF(A633=0,0,+VLOOKUP($A633,'по изворима и контима'!$A$12:H$499,6,FALSE))</f>
        <v>0</v>
      </c>
      <c r="J633">
        <f>IF(A633=0,0,+VLOOKUP($A633,'по изворима и контима'!$A$12:H$499,7,FALSE))</f>
        <v>0</v>
      </c>
      <c r="K633">
        <f>IF(A633=0,0,+VLOOKUP($A633,'по изворима и контима'!$A$12:I$499,8,FALSE))</f>
        <v>0</v>
      </c>
      <c r="L633">
        <f>IF(B633=0,0,+VLOOKUP($A633,'по изворима и контима'!$A$12:J$499,9,FALSE))</f>
        <v>0</v>
      </c>
      <c r="M633">
        <f>IF($A633=0,0,+VLOOKUP($G633,spisak!$C$11:$F$30,3,FALSE))</f>
        <v>0</v>
      </c>
      <c r="N633">
        <f>IF($A633=0,0,+VLOOKUP($G633,spisak!$C$11:$F$30,4,FALSE))</f>
        <v>0</v>
      </c>
      <c r="O633" s="141">
        <f t="shared" ref="O633" si="702">+IF(A633=0,0,"nakon 2018")</f>
        <v>0</v>
      </c>
      <c r="P633" s="123">
        <f>IF(C633=0,0,+VLOOKUP($A633,'по изворима и контима'!$A$12:R$499,COLUMN('по изворима и контима'!P:P),FALSE))</f>
        <v>0</v>
      </c>
    </row>
    <row r="634" spans="1:16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22">
        <f>IF(A634=0,0,+spisak!#REF!)</f>
        <v>0</v>
      </c>
      <c r="F634" s="122">
        <f>+IF(A634=0,0,VLOOKUP(prenos!G634,spisak!C$11:O$498,12,FALSE))</f>
        <v>0</v>
      </c>
      <c r="G634">
        <f>IF(A634=0,0,+VLOOKUP($A634,'по изворима и контима'!$A$12:D$499,4,FALSE))</f>
        <v>0</v>
      </c>
      <c r="H634">
        <f>IF(A634=0,0,+VLOOKUP($A634,'по изворима и контима'!$A$12:G$499,5,FALSE))</f>
        <v>0</v>
      </c>
      <c r="I634">
        <f>IF(A634=0,0,+VLOOKUP($A634,'по изворима и контима'!$A$12:H$499,6,FALSE))</f>
        <v>0</v>
      </c>
      <c r="J634">
        <f>IF(A634=0,0,+VLOOKUP($A634,'по изворима и контима'!$A$12:H$499,7,FALSE))</f>
        <v>0</v>
      </c>
      <c r="K634">
        <f>IF(A634=0,0,+VLOOKUP($A634,'по изворима и контима'!$A$12:I$499,8,FALSE))</f>
        <v>0</v>
      </c>
      <c r="L634">
        <f>IF(B634=0,0,+VLOOKUP($A634,'по изворима и контима'!$A$12:J$499,9,FALSE))</f>
        <v>0</v>
      </c>
      <c r="M634">
        <f>IF($A634=0,0,+VLOOKUP($G634,spisak!$C$11:$F$30,3,FALSE))</f>
        <v>0</v>
      </c>
      <c r="N634">
        <f>IF($A634=0,0,+VLOOKUP($G634,spisak!$C$11:$F$30,4,FALSE))</f>
        <v>0</v>
      </c>
      <c r="O634" s="141">
        <f t="shared" ref="O634" si="703">+IF(A634=0,0,"do 2014")</f>
        <v>0</v>
      </c>
      <c r="P634" s="123">
        <f>IF(A634=0,0,+VLOOKUP($A634,'по изворима и контима'!$A$12:L$499,COLUMN('по изворима и контима'!J:J),FALSE))</f>
        <v>0</v>
      </c>
    </row>
    <row r="635" spans="1:16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22">
        <f>IF(A635=0,0,+spisak!#REF!)</f>
        <v>0</v>
      </c>
      <c r="F635" s="122">
        <f>+IF(A635=0,0,VLOOKUP(prenos!G635,spisak!C$11:O$498,12,FALSE))</f>
        <v>0</v>
      </c>
      <c r="G635">
        <f>IF(A635=0,0,+VLOOKUP($A635,'по изворима и контима'!$A$12:D$499,4,FALSE))</f>
        <v>0</v>
      </c>
      <c r="H635">
        <f>IF(A635=0,0,+VLOOKUP($A635,'по изворима и контима'!$A$12:G$499,5,FALSE))</f>
        <v>0</v>
      </c>
      <c r="I635">
        <f>IF(A635=0,0,+VLOOKUP($A635,'по изворима и контима'!$A$12:H$499,6,FALSE))</f>
        <v>0</v>
      </c>
      <c r="J635">
        <f>IF(A635=0,0,+VLOOKUP($A635,'по изворима и контима'!$A$12:H$499,7,FALSE))</f>
        <v>0</v>
      </c>
      <c r="K635">
        <f>IF(A635=0,0,+VLOOKUP($A635,'по изворима и контима'!$A$12:I$499,8,FALSE))</f>
        <v>0</v>
      </c>
      <c r="L635">
        <f>IF(B635=0,0,+VLOOKUP($A635,'по изворима и контима'!$A$12:J$499,9,FALSE))</f>
        <v>0</v>
      </c>
      <c r="M635">
        <f>IF($A635=0,0,+VLOOKUP($G635,spisak!$C$11:$F$30,3,FALSE))</f>
        <v>0</v>
      </c>
      <c r="N635">
        <f>IF($A635=0,0,+VLOOKUP($G635,spisak!$C$11:$F$30,4,FALSE))</f>
        <v>0</v>
      </c>
      <c r="O635" s="141">
        <f t="shared" ref="O635" si="704">+IF(A635=0,0,"2015-plan")</f>
        <v>0</v>
      </c>
      <c r="P635" s="123">
        <f>IF(A635=0,0,+VLOOKUP($A635,'по изворима и контима'!$A$12:R$499,COLUMN('по изворима и контима'!K:K),FALSE))</f>
        <v>0</v>
      </c>
    </row>
    <row r="636" spans="1:16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22">
        <f>IF(A636=0,0,+spisak!#REF!)</f>
        <v>0</v>
      </c>
      <c r="F636" s="122">
        <f>+IF(A636=0,0,VLOOKUP(prenos!G636,spisak!C$11:O$498,12,FALSE))</f>
        <v>0</v>
      </c>
      <c r="G636">
        <f>IF(A636=0,0,+VLOOKUP($A636,'по изворима и контима'!$A$12:D$499,4,FALSE))</f>
        <v>0</v>
      </c>
      <c r="H636">
        <f>IF(A636=0,0,+VLOOKUP($A636,'по изворима и контима'!$A$12:G$499,5,FALSE))</f>
        <v>0</v>
      </c>
      <c r="I636">
        <f>IF(A636=0,0,+VLOOKUP($A636,'по изворима и контима'!$A$12:H$499,6,FALSE))</f>
        <v>0</v>
      </c>
      <c r="J636">
        <f>IF(A636=0,0,+VLOOKUP($A636,'по изворима и контима'!$A$12:H$499,7,FALSE))</f>
        <v>0</v>
      </c>
      <c r="K636">
        <f>IF(A636=0,0,+VLOOKUP($A636,'по изворима и контима'!$A$12:I$499,8,FALSE))</f>
        <v>0</v>
      </c>
      <c r="L636">
        <f>IF(B636=0,0,+VLOOKUP($A636,'по изворима и контима'!$A$12:J$499,9,FALSE))</f>
        <v>0</v>
      </c>
      <c r="M636">
        <f>IF($A636=0,0,+VLOOKUP($G636,spisak!$C$11:$F$30,3,FALSE))</f>
        <v>0</v>
      </c>
      <c r="N636">
        <f>IF($A636=0,0,+VLOOKUP($G636,spisak!$C$11:$F$30,4,FALSE))</f>
        <v>0</v>
      </c>
      <c r="O636" s="141">
        <f t="shared" ref="O636" si="705">+IF(A636=0,0,"2015-procena")</f>
        <v>0</v>
      </c>
      <c r="P636" s="123">
        <f>IF(A636=0,0,+VLOOKUP($A636,'по изворима и контима'!$A$12:R$499,COLUMN('по изворима и контима'!L:L),FALSE))</f>
        <v>0</v>
      </c>
    </row>
    <row r="637" spans="1:16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22">
        <f>IF(A637=0,0,+spisak!#REF!)</f>
        <v>0</v>
      </c>
      <c r="F637" s="122">
        <f>+IF(A637=0,0,VLOOKUP(prenos!G637,spisak!C$11:O$498,12,FALSE))</f>
        <v>0</v>
      </c>
      <c r="G637">
        <f>IF(A637=0,0,+VLOOKUP($A637,'по изворима и контима'!$A$12:D$499,4,FALSE))</f>
        <v>0</v>
      </c>
      <c r="H637">
        <f>IF(A637=0,0,+VLOOKUP($A637,'по изворима и контима'!$A$12:G$499,5,FALSE))</f>
        <v>0</v>
      </c>
      <c r="I637">
        <f>IF(A637=0,0,+VLOOKUP($A637,'по изворима и контима'!$A$12:H$499,6,FALSE))</f>
        <v>0</v>
      </c>
      <c r="J637">
        <f>IF(A637=0,0,+VLOOKUP($A637,'по изворима и контима'!$A$12:H$499,7,FALSE))</f>
        <v>0</v>
      </c>
      <c r="K637">
        <f>IF(A637=0,0,+VLOOKUP($A637,'по изворима и контима'!$A$12:I$499,8,FALSE))</f>
        <v>0</v>
      </c>
      <c r="L637">
        <f>IF(B637=0,0,+VLOOKUP($A637,'по изворима и контима'!$A$12:J$499,9,FALSE))</f>
        <v>0</v>
      </c>
      <c r="M637">
        <f>IF($A637=0,0,+VLOOKUP($G637,spisak!$C$11:$F$30,3,FALSE))</f>
        <v>0</v>
      </c>
      <c r="N637">
        <f>IF($A637=0,0,+VLOOKUP($G637,spisak!$C$11:$F$30,4,FALSE))</f>
        <v>0</v>
      </c>
      <c r="O637" s="141">
        <f t="shared" ref="O637" si="706">+IF(A637=0,0,"2016")</f>
        <v>0</v>
      </c>
      <c r="P637" s="123">
        <f>IF(A637=0,0,+VLOOKUP($A637,'по изворима и контима'!$A$12:R$499,COLUMN('по изворима и контима'!M:M),FALSE))</f>
        <v>0</v>
      </c>
    </row>
    <row r="638" spans="1:16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22">
        <f>IF(A638=0,0,+spisak!#REF!)</f>
        <v>0</v>
      </c>
      <c r="F638" s="122">
        <f>+IF(A638=0,0,VLOOKUP(prenos!G638,spisak!C$11:O$498,12,FALSE))</f>
        <v>0</v>
      </c>
      <c r="G638">
        <f>IF(A638=0,0,+VLOOKUP($A638,'по изворима и контима'!$A$12:D$499,4,FALSE))</f>
        <v>0</v>
      </c>
      <c r="H638">
        <f>IF(A638=0,0,+VLOOKUP($A638,'по изворима и контима'!$A$12:G$499,5,FALSE))</f>
        <v>0</v>
      </c>
      <c r="I638">
        <f>IF(A638=0,0,+VLOOKUP($A638,'по изворима и контима'!$A$12:H$499,6,FALSE))</f>
        <v>0</v>
      </c>
      <c r="J638">
        <f>IF(A638=0,0,+VLOOKUP($A638,'по изворима и контима'!$A$12:H$499,7,FALSE))</f>
        <v>0</v>
      </c>
      <c r="K638">
        <f>IF(A638=0,0,+VLOOKUP($A638,'по изворима и контима'!$A$12:I$499,8,FALSE))</f>
        <v>0</v>
      </c>
      <c r="L638">
        <f>IF(B638=0,0,+VLOOKUP($A638,'по изворима и контима'!$A$12:J$499,9,FALSE))</f>
        <v>0</v>
      </c>
      <c r="M638">
        <f>IF($A638=0,0,+VLOOKUP($G638,spisak!$C$11:$F$30,3,FALSE))</f>
        <v>0</v>
      </c>
      <c r="N638">
        <f>IF($A638=0,0,+VLOOKUP($G638,spisak!$C$11:$F$30,4,FALSE))</f>
        <v>0</v>
      </c>
      <c r="O638" s="141">
        <f t="shared" ref="O638" si="707">+IF(A638=0,0,"2017")</f>
        <v>0</v>
      </c>
      <c r="P638" s="123">
        <f>IF(C638=0,0,+VLOOKUP($A638,'по изворима и контима'!$A$12:R$499,COLUMN('по изворима и контима'!N:N),FALSE))</f>
        <v>0</v>
      </c>
    </row>
    <row r="639" spans="1:16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22">
        <f>IF(A639=0,0,+spisak!#REF!)</f>
        <v>0</v>
      </c>
      <c r="F639" s="122">
        <f>+IF(A639=0,0,VLOOKUP(prenos!G639,spisak!C$11:O$498,12,FALSE))</f>
        <v>0</v>
      </c>
      <c r="G639">
        <f>IF(A639=0,0,+VLOOKUP($A639,'по изворима и контима'!$A$12:D$499,4,FALSE))</f>
        <v>0</v>
      </c>
      <c r="H639">
        <f>IF(A639=0,0,+VLOOKUP($A639,'по изворима и контима'!$A$12:G$499,5,FALSE))</f>
        <v>0</v>
      </c>
      <c r="I639">
        <f>IF(A639=0,0,+VLOOKUP($A639,'по изворима и контима'!$A$12:H$499,6,FALSE))</f>
        <v>0</v>
      </c>
      <c r="J639">
        <f>IF(A639=0,0,+VLOOKUP($A639,'по изворима и контима'!$A$12:H$499,7,FALSE))</f>
        <v>0</v>
      </c>
      <c r="K639">
        <f>IF(A639=0,0,+VLOOKUP($A639,'по изворима и контима'!$A$12:I$499,8,FALSE))</f>
        <v>0</v>
      </c>
      <c r="L639">
        <f>IF(B639=0,0,+VLOOKUP($A639,'по изворима и контима'!$A$12:J$499,9,FALSE))</f>
        <v>0</v>
      </c>
      <c r="M639">
        <f>IF($A639=0,0,+VLOOKUP($G639,spisak!$C$11:$F$30,3,FALSE))</f>
        <v>0</v>
      </c>
      <c r="N639">
        <f>IF($A639=0,0,+VLOOKUP($G639,spisak!$C$11:$F$30,4,FALSE))</f>
        <v>0</v>
      </c>
      <c r="O639" s="141">
        <f t="shared" ref="O639" si="708">+IF(A639=0,0,"2018")</f>
        <v>0</v>
      </c>
      <c r="P639" s="123">
        <f>IF(C639=0,0,+VLOOKUP($A639,'по изворима и контима'!$A$12:R$499,COLUMN('по изворима и контима'!O:O),FALSE))</f>
        <v>0</v>
      </c>
    </row>
    <row r="640" spans="1:16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22">
        <f>IF(A640=0,0,+spisak!#REF!)</f>
        <v>0</v>
      </c>
      <c r="F640" s="122">
        <f>+IF(A640=0,0,VLOOKUP(prenos!G640,spisak!C$11:O$498,12,FALSE))</f>
        <v>0</v>
      </c>
      <c r="G640">
        <f>IF(A640=0,0,+VLOOKUP($A640,'по изворима и контима'!$A$12:D$499,4,FALSE))</f>
        <v>0</v>
      </c>
      <c r="H640">
        <f>IF(A640=0,0,+VLOOKUP($A640,'по изворима и контима'!$A$12:G$499,5,FALSE))</f>
        <v>0</v>
      </c>
      <c r="I640">
        <f>IF(A640=0,0,+VLOOKUP($A640,'по изворима и контима'!$A$12:H$499,6,FALSE))</f>
        <v>0</v>
      </c>
      <c r="J640">
        <f>IF(A640=0,0,+VLOOKUP($A640,'по изворима и контима'!$A$12:H$499,7,FALSE))</f>
        <v>0</v>
      </c>
      <c r="K640">
        <f>IF(A640=0,0,+VLOOKUP($A640,'по изворима и контима'!$A$12:I$499,8,FALSE))</f>
        <v>0</v>
      </c>
      <c r="L640">
        <f>IF(B640=0,0,+VLOOKUP($A640,'по изворима и контима'!$A$12:J$499,9,FALSE))</f>
        <v>0</v>
      </c>
      <c r="M640">
        <f>IF($A640=0,0,+VLOOKUP($G640,spisak!$C$11:$F$30,3,FALSE))</f>
        <v>0</v>
      </c>
      <c r="N640">
        <f>IF($A640=0,0,+VLOOKUP($G640,spisak!$C$11:$F$30,4,FALSE))</f>
        <v>0</v>
      </c>
      <c r="O640" s="141">
        <f t="shared" ref="O640" si="709">+IF(A640=0,0,"nakon 2018")</f>
        <v>0</v>
      </c>
      <c r="P640" s="123">
        <f>IF(C640=0,0,+VLOOKUP($A640,'по изворима и контима'!$A$12:R$499,COLUMN('по изворима и контима'!P:P),FALSE))</f>
        <v>0</v>
      </c>
    </row>
    <row r="641" spans="1:16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22">
        <f>IF(A641=0,0,+spisak!#REF!)</f>
        <v>0</v>
      </c>
      <c r="F641" s="122">
        <f>+IF(A641=0,0,VLOOKUP(prenos!G641,spisak!C$11:O$498,12,FALSE))</f>
        <v>0</v>
      </c>
      <c r="G641">
        <f>IF(A641=0,0,+VLOOKUP($A641,'по изворима и контима'!$A$12:D$499,4,FALSE))</f>
        <v>0</v>
      </c>
      <c r="H641">
        <f>IF(A641=0,0,+VLOOKUP($A641,'по изворима и контима'!$A$12:G$499,5,FALSE))</f>
        <v>0</v>
      </c>
      <c r="I641">
        <f>IF(A641=0,0,+VLOOKUP($A641,'по изворима и контима'!$A$12:H$499,6,FALSE))</f>
        <v>0</v>
      </c>
      <c r="J641">
        <f>IF(A641=0,0,+VLOOKUP($A641,'по изворима и контима'!$A$12:H$499,7,FALSE))</f>
        <v>0</v>
      </c>
      <c r="K641">
        <f>IF(A641=0,0,+VLOOKUP($A641,'по изворима и контима'!$A$12:I$499,8,FALSE))</f>
        <v>0</v>
      </c>
      <c r="L641">
        <f>IF(B641=0,0,+VLOOKUP($A641,'по изворима и контима'!$A$12:J$499,9,FALSE))</f>
        <v>0</v>
      </c>
      <c r="M641">
        <f>IF($A641=0,0,+VLOOKUP($G641,spisak!$C$11:$F$30,3,FALSE))</f>
        <v>0</v>
      </c>
      <c r="N641">
        <f>IF($A641=0,0,+VLOOKUP($G641,spisak!$C$11:$F$30,4,FALSE))</f>
        <v>0</v>
      </c>
      <c r="O641" s="141">
        <f t="shared" ref="O641" si="710">+IF(A641=0,0,"do 2014")</f>
        <v>0</v>
      </c>
      <c r="P641" s="123">
        <f>IF(A641=0,0,+VLOOKUP($A641,'по изворима и контима'!$A$12:L$499,COLUMN('по изворима и контима'!J:J),FALSE))</f>
        <v>0</v>
      </c>
    </row>
    <row r="642" spans="1:16">
      <c r="A642">
        <f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22">
        <f>IF(A642=0,0,+spisak!#REF!)</f>
        <v>0</v>
      </c>
      <c r="F642" s="122">
        <f>+IF(A642=0,0,VLOOKUP(prenos!G642,spisak!C$11:O$498,12,FALSE))</f>
        <v>0</v>
      </c>
      <c r="G642">
        <f>IF(A642=0,0,+VLOOKUP($A642,'по изворима и контима'!$A$12:D$499,4,FALSE))</f>
        <v>0</v>
      </c>
      <c r="H642">
        <f>IF(A642=0,0,+VLOOKUP($A642,'по изворима и контима'!$A$12:G$499,5,FALSE))</f>
        <v>0</v>
      </c>
      <c r="I642">
        <f>IF(A642=0,0,+VLOOKUP($A642,'по изворима и контима'!$A$12:H$499,6,FALSE))</f>
        <v>0</v>
      </c>
      <c r="J642">
        <f>IF(A642=0,0,+VLOOKUP($A642,'по изворима и контима'!$A$12:H$499,7,FALSE))</f>
        <v>0</v>
      </c>
      <c r="K642">
        <f>IF(A642=0,0,+VLOOKUP($A642,'по изворима и контима'!$A$12:I$499,8,FALSE))</f>
        <v>0</v>
      </c>
      <c r="L642">
        <f>IF(B642=0,0,+VLOOKUP($A642,'по изворима и контима'!$A$12:J$499,9,FALSE))</f>
        <v>0</v>
      </c>
      <c r="M642">
        <f>IF($A642=0,0,+VLOOKUP($G642,spisak!$C$11:$F$30,3,FALSE))</f>
        <v>0</v>
      </c>
      <c r="N642">
        <f>IF($A642=0,0,+VLOOKUP($G642,spisak!$C$11:$F$30,4,FALSE))</f>
        <v>0</v>
      </c>
      <c r="O642" s="141">
        <f t="shared" ref="O642" si="711">+IF(A642=0,0,"2015-plan")</f>
        <v>0</v>
      </c>
      <c r="P642" s="123">
        <f>IF(A642=0,0,+VLOOKUP($A642,'по изворима и контима'!$A$12:R$499,COLUMN('по изворима и контима'!K:K),FALSE))</f>
        <v>0</v>
      </c>
    </row>
    <row r="643" spans="1:16">
      <c r="A643">
        <f t="shared" ref="A643:A647" si="712">+A642</f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22">
        <f>IF(A643=0,0,+spisak!#REF!)</f>
        <v>0</v>
      </c>
      <c r="F643" s="122">
        <f>+IF(A643=0,0,VLOOKUP(prenos!G643,spisak!C$11:O$498,12,FALSE))</f>
        <v>0</v>
      </c>
      <c r="G643">
        <f>IF(A643=0,0,+VLOOKUP($A643,'по изворима и контима'!$A$12:D$499,4,FALSE))</f>
        <v>0</v>
      </c>
      <c r="H643">
        <f>IF(A643=0,0,+VLOOKUP($A643,'по изворима и контима'!$A$12:G$499,5,FALSE))</f>
        <v>0</v>
      </c>
      <c r="I643">
        <f>IF(A643=0,0,+VLOOKUP($A643,'по изворима и контима'!$A$12:H$499,6,FALSE))</f>
        <v>0</v>
      </c>
      <c r="J643">
        <f>IF(A643=0,0,+VLOOKUP($A643,'по изворима и контима'!$A$12:H$499,7,FALSE))</f>
        <v>0</v>
      </c>
      <c r="K643">
        <f>IF(A643=0,0,+VLOOKUP($A643,'по изворима и контима'!$A$12:I$499,8,FALSE))</f>
        <v>0</v>
      </c>
      <c r="L643">
        <f>IF(B643=0,0,+VLOOKUP($A643,'по изворима и контима'!$A$12:J$499,9,FALSE))</f>
        <v>0</v>
      </c>
      <c r="M643">
        <f>IF($A643=0,0,+VLOOKUP($G643,spisak!$C$11:$F$30,3,FALSE))</f>
        <v>0</v>
      </c>
      <c r="N643">
        <f>IF($A643=0,0,+VLOOKUP($G643,spisak!$C$11:$F$30,4,FALSE))</f>
        <v>0</v>
      </c>
      <c r="O643" s="141">
        <f t="shared" ref="O643" si="713">+IF(A643=0,0,"2015-procena")</f>
        <v>0</v>
      </c>
      <c r="P643" s="123">
        <f>IF(A643=0,0,+VLOOKUP($A643,'по изворима и контима'!$A$12:R$499,COLUMN('по изворима и контима'!L:L),FALSE))</f>
        <v>0</v>
      </c>
    </row>
    <row r="644" spans="1:16">
      <c r="A644">
        <f t="shared" si="712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22">
        <f>IF(A644=0,0,+spisak!#REF!)</f>
        <v>0</v>
      </c>
      <c r="F644" s="122">
        <f>+IF(A644=0,0,VLOOKUP(prenos!G644,spisak!C$11:O$498,12,FALSE))</f>
        <v>0</v>
      </c>
      <c r="G644">
        <f>IF(A644=0,0,+VLOOKUP($A644,'по изворима и контима'!$A$12:D$499,4,FALSE))</f>
        <v>0</v>
      </c>
      <c r="H644">
        <f>IF(A644=0,0,+VLOOKUP($A644,'по изворима и контима'!$A$12:G$499,5,FALSE))</f>
        <v>0</v>
      </c>
      <c r="I644">
        <f>IF(A644=0,0,+VLOOKUP($A644,'по изворима и контима'!$A$12:H$499,6,FALSE))</f>
        <v>0</v>
      </c>
      <c r="J644">
        <f>IF(A644=0,0,+VLOOKUP($A644,'по изворима и контима'!$A$12:H$499,7,FALSE))</f>
        <v>0</v>
      </c>
      <c r="K644">
        <f>IF(A644=0,0,+VLOOKUP($A644,'по изворима и контима'!$A$12:I$499,8,FALSE))</f>
        <v>0</v>
      </c>
      <c r="L644">
        <f>IF(B644=0,0,+VLOOKUP($A644,'по изворима и контима'!$A$12:J$499,9,FALSE))</f>
        <v>0</v>
      </c>
      <c r="M644">
        <f>IF($A644=0,0,+VLOOKUP($G644,spisak!$C$11:$F$30,3,FALSE))</f>
        <v>0</v>
      </c>
      <c r="N644">
        <f>IF($A644=0,0,+VLOOKUP($G644,spisak!$C$11:$F$30,4,FALSE))</f>
        <v>0</v>
      </c>
      <c r="O644" s="141">
        <f t="shared" ref="O644" si="714">+IF(A644=0,0,"2016")</f>
        <v>0</v>
      </c>
      <c r="P644" s="123">
        <f>IF(A644=0,0,+VLOOKUP($A644,'по изворима и контима'!$A$12:R$499,COLUMN('по изворима и контима'!M:M),FALSE))</f>
        <v>0</v>
      </c>
    </row>
    <row r="645" spans="1:16">
      <c r="A645">
        <f t="shared" si="712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22">
        <f>IF(A645=0,0,+spisak!#REF!)</f>
        <v>0</v>
      </c>
      <c r="F645" s="122">
        <f>+IF(A645=0,0,VLOOKUP(prenos!G645,spisak!C$11:O$498,12,FALSE))</f>
        <v>0</v>
      </c>
      <c r="G645">
        <f>IF(A645=0,0,+VLOOKUP($A645,'по изворима и контима'!$A$12:D$499,4,FALSE))</f>
        <v>0</v>
      </c>
      <c r="H645">
        <f>IF(A645=0,0,+VLOOKUP($A645,'по изворима и контима'!$A$12:G$499,5,FALSE))</f>
        <v>0</v>
      </c>
      <c r="I645">
        <f>IF(A645=0,0,+VLOOKUP($A645,'по изворима и контима'!$A$12:H$499,6,FALSE))</f>
        <v>0</v>
      </c>
      <c r="J645">
        <f>IF(A645=0,0,+VLOOKUP($A645,'по изворима и контима'!$A$12:H$499,7,FALSE))</f>
        <v>0</v>
      </c>
      <c r="K645">
        <f>IF(A645=0,0,+VLOOKUP($A645,'по изворима и контима'!$A$12:I$499,8,FALSE))</f>
        <v>0</v>
      </c>
      <c r="L645">
        <f>IF(B645=0,0,+VLOOKUP($A645,'по изворима и контима'!$A$12:J$499,9,FALSE))</f>
        <v>0</v>
      </c>
      <c r="M645">
        <f>IF($A645=0,0,+VLOOKUP($G645,spisak!$C$11:$F$30,3,FALSE))</f>
        <v>0</v>
      </c>
      <c r="N645">
        <f>IF($A645=0,0,+VLOOKUP($G645,spisak!$C$11:$F$30,4,FALSE))</f>
        <v>0</v>
      </c>
      <c r="O645" s="141">
        <f t="shared" ref="O645" si="715">+IF(A645=0,0,"2017")</f>
        <v>0</v>
      </c>
      <c r="P645" s="123">
        <f>IF(C645=0,0,+VLOOKUP($A645,'по изворима и контима'!$A$12:R$499,COLUMN('по изворима и контима'!N:N),FALSE))</f>
        <v>0</v>
      </c>
    </row>
    <row r="646" spans="1:16">
      <c r="A646">
        <f t="shared" si="712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22">
        <f>IF(A646=0,0,+spisak!#REF!)</f>
        <v>0</v>
      </c>
      <c r="F646" s="122">
        <f>+IF(A646=0,0,VLOOKUP(prenos!G646,spisak!C$11:O$498,12,FALSE))</f>
        <v>0</v>
      </c>
      <c r="G646">
        <f>IF(A646=0,0,+VLOOKUP($A646,'по изворима и контима'!$A$12:D$499,4,FALSE))</f>
        <v>0</v>
      </c>
      <c r="H646">
        <f>IF(A646=0,0,+VLOOKUP($A646,'по изворима и контима'!$A$12:G$499,5,FALSE))</f>
        <v>0</v>
      </c>
      <c r="I646">
        <f>IF(A646=0,0,+VLOOKUP($A646,'по изворима и контима'!$A$12:H$499,6,FALSE))</f>
        <v>0</v>
      </c>
      <c r="J646">
        <f>IF(A646=0,0,+VLOOKUP($A646,'по изворима и контима'!$A$12:H$499,7,FALSE))</f>
        <v>0</v>
      </c>
      <c r="K646">
        <f>IF(A646=0,0,+VLOOKUP($A646,'по изворима и контима'!$A$12:I$499,8,FALSE))</f>
        <v>0</v>
      </c>
      <c r="L646">
        <f>IF(B646=0,0,+VLOOKUP($A646,'по изворима и контима'!$A$12:J$499,9,FALSE))</f>
        <v>0</v>
      </c>
      <c r="M646">
        <f>IF($A646=0,0,+VLOOKUP($G646,spisak!$C$11:$F$30,3,FALSE))</f>
        <v>0</v>
      </c>
      <c r="N646">
        <f>IF($A646=0,0,+VLOOKUP($G646,spisak!$C$11:$F$30,4,FALSE))</f>
        <v>0</v>
      </c>
      <c r="O646" s="141">
        <f t="shared" ref="O646" si="716">+IF(A646=0,0,"2018")</f>
        <v>0</v>
      </c>
      <c r="P646" s="123">
        <f>IF(C646=0,0,+VLOOKUP($A646,'по изворима и контима'!$A$12:R$499,COLUMN('по изворима и контима'!O:O),FALSE))</f>
        <v>0</v>
      </c>
    </row>
    <row r="647" spans="1:16">
      <c r="A647">
        <f t="shared" si="712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22">
        <f>IF(A647=0,0,+spisak!#REF!)</f>
        <v>0</v>
      </c>
      <c r="F647" s="122">
        <f>+IF(A647=0,0,VLOOKUP(prenos!G647,spisak!C$11:O$498,12,FALSE))</f>
        <v>0</v>
      </c>
      <c r="G647">
        <f>IF(A647=0,0,+VLOOKUP($A647,'по изворима и контима'!$A$12:D$499,4,FALSE))</f>
        <v>0</v>
      </c>
      <c r="H647">
        <f>IF(A647=0,0,+VLOOKUP($A647,'по изворима и контима'!$A$12:G$499,5,FALSE))</f>
        <v>0</v>
      </c>
      <c r="I647">
        <f>IF(A647=0,0,+VLOOKUP($A647,'по изворима и контима'!$A$12:H$499,6,FALSE))</f>
        <v>0</v>
      </c>
      <c r="J647">
        <f>IF(A647=0,0,+VLOOKUP($A647,'по изворима и контима'!$A$12:H$499,7,FALSE))</f>
        <v>0</v>
      </c>
      <c r="K647">
        <f>IF(A647=0,0,+VLOOKUP($A647,'по изворима и контима'!$A$12:I$499,8,FALSE))</f>
        <v>0</v>
      </c>
      <c r="L647">
        <f>IF(B647=0,0,+VLOOKUP($A647,'по изворима и контима'!$A$12:J$499,9,FALSE))</f>
        <v>0</v>
      </c>
      <c r="M647">
        <f>IF($A647=0,0,+VLOOKUP($G647,spisak!$C$11:$F$30,3,FALSE))</f>
        <v>0</v>
      </c>
      <c r="N647">
        <f>IF($A647=0,0,+VLOOKUP($G647,spisak!$C$11:$F$30,4,FALSE))</f>
        <v>0</v>
      </c>
      <c r="O647" s="141">
        <f t="shared" ref="O647" si="717">+IF(A647=0,0,"nakon 2018")</f>
        <v>0</v>
      </c>
      <c r="P647" s="123">
        <f>IF(C647=0,0,+VLOOKUP($A647,'по изворима и контима'!$A$12:R$499,COLUMN('по изворима и контима'!P:P),FALSE))</f>
        <v>0</v>
      </c>
    </row>
    <row r="648" spans="1:16">
      <c r="P648" s="141"/>
    </row>
    <row r="649" spans="1:16">
      <c r="P649" s="141"/>
    </row>
    <row r="650" spans="1:16">
      <c r="P650" s="141"/>
    </row>
    <row r="651" spans="1:16">
      <c r="P651" s="141"/>
    </row>
    <row r="652" spans="1:16">
      <c r="P652" s="141"/>
    </row>
    <row r="653" spans="1:16">
      <c r="P653" s="141"/>
    </row>
    <row r="654" spans="1:16">
      <c r="P654" s="141"/>
    </row>
    <row r="655" spans="1:16">
      <c r="P655" s="141"/>
    </row>
    <row r="656" spans="1:16">
      <c r="P656" s="141"/>
    </row>
    <row r="657" spans="16:16">
      <c r="P657" s="141"/>
    </row>
    <row r="658" spans="16:16">
      <c r="P658" s="141"/>
    </row>
    <row r="659" spans="16:16">
      <c r="P659" s="141"/>
    </row>
    <row r="660" spans="16:16">
      <c r="P660" s="141"/>
    </row>
    <row r="661" spans="16:16">
      <c r="P661" s="141"/>
    </row>
    <row r="662" spans="16:16">
      <c r="P662" s="141"/>
    </row>
    <row r="663" spans="16:16">
      <c r="P663" s="141"/>
    </row>
    <row r="664" spans="16:16">
      <c r="P664" s="141"/>
    </row>
    <row r="665" spans="16:16">
      <c r="P665" s="141"/>
    </row>
    <row r="666" spans="16:16">
      <c r="P666" s="141"/>
    </row>
    <row r="667" spans="16:16">
      <c r="P667" s="141"/>
    </row>
    <row r="668" spans="16:16">
      <c r="P668" s="141"/>
    </row>
    <row r="669" spans="16:16">
      <c r="P669" s="141"/>
    </row>
    <row r="670" spans="16:16">
      <c r="P670" s="141"/>
    </row>
    <row r="671" spans="16:16">
      <c r="P671" s="141"/>
    </row>
    <row r="672" spans="16:16">
      <c r="P672" s="141"/>
    </row>
    <row r="673" spans="16:16">
      <c r="P673" s="141"/>
    </row>
    <row r="674" spans="16:16">
      <c r="P674" s="141"/>
    </row>
    <row r="675" spans="16:16">
      <c r="P675" s="141"/>
    </row>
    <row r="676" spans="16:16">
      <c r="P676" s="141"/>
    </row>
    <row r="677" spans="16:16">
      <c r="P677" s="141"/>
    </row>
    <row r="678" spans="16:16">
      <c r="P678" s="141"/>
    </row>
    <row r="679" spans="16:16">
      <c r="P679" s="141"/>
    </row>
    <row r="680" spans="16:16">
      <c r="P680" s="141"/>
    </row>
    <row r="681" spans="16:16">
      <c r="P681" s="141"/>
    </row>
    <row r="682" spans="16:16">
      <c r="P682" s="141"/>
    </row>
    <row r="683" spans="16:16">
      <c r="P683" s="141"/>
    </row>
    <row r="684" spans="16:16">
      <c r="P684" s="141"/>
    </row>
    <row r="685" spans="16:16">
      <c r="P685" s="141"/>
    </row>
    <row r="686" spans="16:16">
      <c r="P686" s="141"/>
    </row>
    <row r="687" spans="16:16">
      <c r="P687" s="141"/>
    </row>
    <row r="688" spans="16:16">
      <c r="P688" s="141"/>
    </row>
    <row r="689" spans="16:16">
      <c r="P689" s="141"/>
    </row>
    <row r="690" spans="16:16">
      <c r="P690" s="141"/>
    </row>
    <row r="691" spans="16:16">
      <c r="P691" s="141"/>
    </row>
    <row r="692" spans="16:16">
      <c r="P692" s="141"/>
    </row>
    <row r="693" spans="16:16">
      <c r="P693" s="141"/>
    </row>
    <row r="694" spans="16:16">
      <c r="P694" s="141"/>
    </row>
    <row r="695" spans="16:16">
      <c r="P695" s="141"/>
    </row>
    <row r="696" spans="16:16">
      <c r="P696" s="141"/>
    </row>
  </sheetData>
  <conditionalFormatting sqref="P4:P647">
    <cfRule type="expression" dxfId="2" priority="1" stopIfTrue="1">
      <formula>$P$1=111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2015-11-05T14:37:22Z</cp:lastPrinted>
  <dcterms:created xsi:type="dcterms:W3CDTF">2010-07-07T09:12:55Z</dcterms:created>
  <dcterms:modified xsi:type="dcterms:W3CDTF">2015-11-14T11:12:32Z</dcterms:modified>
</cp:coreProperties>
</file>